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firstSheet="17" activeTab="21"/>
  </bookViews>
  <sheets>
    <sheet name="2019年结算单" sheetId="1" state="hidden" r:id="rId1"/>
    <sheet name="2021年财政收入完成情况表" sheetId="2" r:id="rId2"/>
    <sheet name="2021年财政支出执行情况表" sheetId="3" r:id="rId3"/>
    <sheet name="2021年基金完成情况表 " sheetId="4" r:id="rId4"/>
    <sheet name="2021年基金支出情况表" sheetId="5" r:id="rId5"/>
    <sheet name="2021年国有资本经营" sheetId="6" r:id="rId6"/>
    <sheet name="2021年社会保险基金 " sheetId="7" r:id="rId7"/>
    <sheet name="2022年公共预算收入总表（草案）" sheetId="8" r:id="rId8"/>
    <sheet name="2022年一般公共预算收入表（草案）" sheetId="9" r:id="rId9"/>
    <sheet name="2022年一般公共预算支出总表（草案）" sheetId="10" r:id="rId10"/>
    <sheet name="2022年一般公共预算支出表（草案）" sheetId="11" r:id="rId11"/>
    <sheet name="2022年一般公共预算支出分经济科目表（草案）" sheetId="12" r:id="rId12"/>
    <sheet name="2022年一般公共预算经济科目表（草案）" sheetId="13" r:id="rId13"/>
    <sheet name="2022年政府性基金收支总表（草案）" sheetId="14" r:id="rId14"/>
    <sheet name="2022年政府性基金预算收入表（草案）" sheetId="15" r:id="rId15"/>
    <sheet name="2022年政府性基金预算支出表（草案）" sheetId="16" r:id="rId16"/>
    <sheet name="2022年一般性转移支付表 " sheetId="17" r:id="rId17"/>
    <sheet name="2022年专项转移支付表" sheetId="18" r:id="rId18"/>
    <sheet name="2022年国有资本经营" sheetId="19" r:id="rId19"/>
    <sheet name="2022年社会保险基金" sheetId="20" r:id="rId20"/>
    <sheet name="政府债务限额和余额情况表" sheetId="21" r:id="rId21"/>
    <sheet name="2022年“三公经费”预算支出（草案）" sheetId="22" r:id="rId22"/>
  </sheets>
  <externalReferences>
    <externalReference r:id="rId25"/>
    <externalReference r:id="rId26"/>
    <externalReference r:id="rId27"/>
    <externalReference r:id="rId28"/>
    <externalReference r:id="rId29"/>
    <externalReference r:id="rId30"/>
    <externalReference r:id="rId31"/>
    <externalReference r:id="rId32"/>
  </externalReferences>
  <definedNames>
    <definedName name="_xlnm.Print_Area" hidden="1">#N/A</definedName>
    <definedName name="_xlnm.Print_Titles" hidden="1">#N/A</definedName>
    <definedName name="字段拨款金额.N.16.2">#REF!</definedName>
    <definedName name="字段科目名称.C.50">#REF!</definedName>
    <definedName name="字段审批文件.C.30">#REF!</definedName>
    <definedName name="字段未拨金额.N.16.2">#REF!</definedName>
    <definedName name="字段文件日期.C.11">#REF!</definedName>
    <definedName name="字段项目名称.C.100">#REF!</definedName>
    <definedName name="字段预算单位.C.30">#REF!</definedName>
    <definedName name="字段预算科目.C.10">#REF!</definedName>
    <definedName name="字段预算指标.N.16.2">#REF!</definedName>
    <definedName name="字段资金性质.C.10">#REF!</definedName>
    <definedName name="_xlnm.Print_Titles" localSheetId="8">'2022年一般公共预算收入表（草案）'!$1:$3</definedName>
    <definedName name="_xlnm.Print_Titles" localSheetId="9">'2022年一般公共预算支出总表（草案）'!$1:$3</definedName>
    <definedName name="字段拨款金额.N.16.2" localSheetId="19">#REF!</definedName>
    <definedName name="字段科目名称.C.50" localSheetId="19">#REF!</definedName>
    <definedName name="字段审批文件.C.30" localSheetId="19">#REF!</definedName>
    <definedName name="字段未拨金额.N.16.2" localSheetId="19">#REF!</definedName>
    <definedName name="字段文件日期.C.11" localSheetId="19">#REF!</definedName>
    <definedName name="字段项目名称.C.100" localSheetId="19">#REF!</definedName>
    <definedName name="字段预算单位.C.30" localSheetId="19">#REF!</definedName>
    <definedName name="字段预算科目.C.10" localSheetId="19">#REF!</definedName>
    <definedName name="字段预算指标.N.16.2" localSheetId="19">#REF!</definedName>
    <definedName name="字段资金性质.C.10" localSheetId="19">#REF!</definedName>
    <definedName name="字段拨款金额.N.16.2" localSheetId="0">#REF!</definedName>
    <definedName name="字段科目名称.C.50" localSheetId="0">#REF!</definedName>
    <definedName name="字段审批文件.C.30" localSheetId="0">#REF!</definedName>
    <definedName name="字段未拨金额.N.16.2" localSheetId="0">#REF!</definedName>
    <definedName name="字段文件日期.C.11" localSheetId="0">#REF!</definedName>
    <definedName name="字段项目名称.C.100" localSheetId="0">#REF!</definedName>
    <definedName name="字段预算单位.C.30" localSheetId="0">#REF!</definedName>
    <definedName name="字段预算科目.C.10" localSheetId="0">#REF!</definedName>
    <definedName name="字段预算指标.N.16.2" localSheetId="0">#REF!</definedName>
    <definedName name="字段资金性质.C.10" localSheetId="0">#REF!</definedName>
    <definedName name="字段拨款金额.N.16.2" localSheetId="18">#REF!</definedName>
    <definedName name="字段科目名称.C.50" localSheetId="18">#REF!</definedName>
    <definedName name="字段审批文件.C.30" localSheetId="18">#REF!</definedName>
    <definedName name="字段未拨金额.N.16.2" localSheetId="18">#REF!</definedName>
    <definedName name="字段文件日期.C.11" localSheetId="18">#REF!</definedName>
    <definedName name="字段项目名称.C.100" localSheetId="18">#REF!</definedName>
    <definedName name="字段预算单位.C.30" localSheetId="18">#REF!</definedName>
    <definedName name="字段预算科目.C.10" localSheetId="18">#REF!</definedName>
    <definedName name="字段预算指标.N.16.2" localSheetId="18">#REF!</definedName>
    <definedName name="字段资金性质.C.10" localSheetId="18">#REF!</definedName>
    <definedName name="字段拨款金额.N.16.2" localSheetId="5">#REF!</definedName>
    <definedName name="字段科目名称.C.50" localSheetId="5">#REF!</definedName>
    <definedName name="字段审批文件.C.30" localSheetId="5">#REF!</definedName>
    <definedName name="字段未拨金额.N.16.2" localSheetId="5">#REF!</definedName>
    <definedName name="字段文件日期.C.11" localSheetId="5">#REF!</definedName>
    <definedName name="字段项目名称.C.100" localSheetId="5">#REF!</definedName>
    <definedName name="字段预算单位.C.30" localSheetId="5">#REF!</definedName>
    <definedName name="字段预算科目.C.10" localSheetId="5">#REF!</definedName>
    <definedName name="字段预算指标.N.16.2" localSheetId="5">#REF!</definedName>
    <definedName name="字段资金性质.C.10" localSheetId="5">#REF!</definedName>
    <definedName name="_xlnm.Print_Titles" localSheetId="7">'2022年公共预算收入总表（草案）'!$1:$3</definedName>
    <definedName name="字段拨款金额.N.16.2" localSheetId="7">#REF!</definedName>
    <definedName name="字段科目名称.C.50" localSheetId="7">#REF!</definedName>
    <definedName name="字段审批文件.C.30" localSheetId="7">#REF!</definedName>
    <definedName name="字段未拨金额.N.16.2" localSheetId="7">#REF!</definedName>
    <definedName name="字段文件日期.C.11" localSheetId="7">#REF!</definedName>
    <definedName name="字段项目名称.C.100" localSheetId="7">#REF!</definedName>
    <definedName name="字段预算单位.C.30" localSheetId="7">#REF!</definedName>
    <definedName name="字段预算科目.C.10" localSheetId="7">#REF!</definedName>
    <definedName name="字段预算指标.N.16.2" localSheetId="7">#REF!</definedName>
    <definedName name="字段资金性质.C.10" localSheetId="7">#REF!</definedName>
    <definedName name="_xlnm.Print_Titles" localSheetId="10">'2022年一般公共预算支出表（草案）'!$1:$3</definedName>
    <definedName name="字段拨款金额.N.16.2" localSheetId="10">#REF!</definedName>
    <definedName name="字段科目名称.C.50" localSheetId="10">#REF!</definedName>
    <definedName name="字段审批文件.C.30" localSheetId="10">#REF!</definedName>
    <definedName name="字段未拨金额.N.16.2" localSheetId="10">#REF!</definedName>
    <definedName name="字段文件日期.C.11" localSheetId="10">#REF!</definedName>
    <definedName name="字段项目名称.C.100" localSheetId="10">#REF!</definedName>
    <definedName name="字段预算单位.C.30" localSheetId="10">#REF!</definedName>
    <definedName name="字段预算科目.C.10" localSheetId="10">#REF!</definedName>
    <definedName name="字段预算指标.N.16.2" localSheetId="10">#REF!</definedName>
    <definedName name="字段资金性质.C.10" localSheetId="10">#REF!</definedName>
    <definedName name="_xlnm.Print_Area" localSheetId="11">'2022年一般公共预算支出分经济科目表（草案）'!$A$1:$C$16</definedName>
    <definedName name="字段拨款金额.N.16.2" localSheetId="11">#REF!</definedName>
    <definedName name="字段科目名称.C.50" localSheetId="11">#REF!</definedName>
    <definedName name="字段审批文件.C.30" localSheetId="11">#REF!</definedName>
    <definedName name="字段未拨金额.N.16.2" localSheetId="11">#REF!</definedName>
    <definedName name="字段文件日期.C.11" localSheetId="11">#REF!</definedName>
    <definedName name="字段项目名称.C.100" localSheetId="11">#REF!</definedName>
    <definedName name="字段预算单位.C.30" localSheetId="11">#REF!</definedName>
    <definedName name="字段预算科目.C.10" localSheetId="11">#REF!</definedName>
    <definedName name="字段预算指标.N.16.2" localSheetId="11">#REF!</definedName>
    <definedName name="字段资金性质.C.10" localSheetId="11">#REF!</definedName>
    <definedName name="_xlnm.Print_Titles" localSheetId="12">'2022年一般公共预算经济科目表（草案）'!$1:$3</definedName>
    <definedName name="字段拨款金额.N.16.2" localSheetId="12">#REF!</definedName>
    <definedName name="字段科目名称.C.50" localSheetId="12">#REF!</definedName>
    <definedName name="字段审批文件.C.30" localSheetId="12">#REF!</definedName>
    <definedName name="字段未拨金额.N.16.2" localSheetId="12">#REF!</definedName>
    <definedName name="字段文件日期.C.11" localSheetId="12">#REF!</definedName>
    <definedName name="字段项目名称.C.100" localSheetId="12">#REF!</definedName>
    <definedName name="字段预算单位.C.30" localSheetId="12">#REF!</definedName>
    <definedName name="字段预算科目.C.10" localSheetId="12">#REF!</definedName>
    <definedName name="字段预算指标.N.16.2" localSheetId="12">#REF!</definedName>
    <definedName name="字段资金性质.C.10" localSheetId="12">#REF!</definedName>
    <definedName name="字段拨款金额.N.16.2" localSheetId="13">#REF!</definedName>
    <definedName name="字段科目名称.C.50" localSheetId="13">#REF!</definedName>
    <definedName name="字段审批文件.C.30" localSheetId="13">#REF!</definedName>
    <definedName name="字段未拨金额.N.16.2" localSheetId="13">#REF!</definedName>
    <definedName name="字段文件日期.C.11" localSheetId="13">#REF!</definedName>
    <definedName name="字段项目名称.C.100" localSheetId="13">#REF!</definedName>
    <definedName name="字段预算单位.C.30" localSheetId="13">#REF!</definedName>
    <definedName name="字段预算科目.C.10" localSheetId="13">#REF!</definedName>
    <definedName name="字段预算指标.N.16.2" localSheetId="13">#REF!</definedName>
    <definedName name="字段资金性质.C.10" localSheetId="13">#REF!</definedName>
    <definedName name="_xlnm.Print_Titles" localSheetId="14">'2022年政府性基金预算收入表（草案）'!$1:$3</definedName>
    <definedName name="字段拨款金额.N.16.2" localSheetId="14">#REF!</definedName>
    <definedName name="字段科目名称.C.50" localSheetId="14">#REF!</definedName>
    <definedName name="字段审批文件.C.30" localSheetId="14">#REF!</definedName>
    <definedName name="字段未拨金额.N.16.2" localSheetId="14">#REF!</definedName>
    <definedName name="字段文件日期.C.11" localSheetId="14">#REF!</definedName>
    <definedName name="字段项目名称.C.100" localSheetId="14">#REF!</definedName>
    <definedName name="字段预算单位.C.30" localSheetId="14">#REF!</definedName>
    <definedName name="字段预算科目.C.10" localSheetId="14">#REF!</definedName>
    <definedName name="字段预算指标.N.16.2" localSheetId="14">#REF!</definedName>
    <definedName name="字段资金性质.C.10" localSheetId="14">#REF!</definedName>
    <definedName name="_xlnm.Print_Titles" localSheetId="15">'2022年政府性基金预算支出表（草案）'!$1:$3</definedName>
    <definedName name="字段拨款金额.N.16.2" localSheetId="15">#REF!</definedName>
    <definedName name="字段科目名称.C.50" localSheetId="15">#REF!</definedName>
    <definedName name="字段审批文件.C.30" localSheetId="15">#REF!</definedName>
    <definedName name="字段未拨金额.N.16.2" localSheetId="15">#REF!</definedName>
    <definedName name="字段文件日期.C.11" localSheetId="15">#REF!</definedName>
    <definedName name="字段项目名称.C.100" localSheetId="15">#REF!</definedName>
    <definedName name="字段预算单位.C.30" localSheetId="15">#REF!</definedName>
    <definedName name="字段预算科目.C.10" localSheetId="15">#REF!</definedName>
    <definedName name="字段预算指标.N.16.2" localSheetId="15">#REF!</definedName>
    <definedName name="字段资金性质.C.10" localSheetId="15">#REF!</definedName>
    <definedName name="_xlnm.Print_Titles" localSheetId="16">'2022年一般性转移支付表 '!$1:$3</definedName>
    <definedName name="字段拨款金额.N.16.2" localSheetId="16">'2022年一般性转移支付表 '!#REF!</definedName>
    <definedName name="字段科目名称.C.50" localSheetId="16">'2022年一般性转移支付表 '!#REF!</definedName>
    <definedName name="字段审批文件.C.30" localSheetId="16">'2022年一般性转移支付表 '!#REF!</definedName>
    <definedName name="字段未拨金额.N.16.2" localSheetId="16">'2022年一般性转移支付表 '!#REF!</definedName>
    <definedName name="字段文件日期.C.11" localSheetId="16">'2022年一般性转移支付表 '!#REF!</definedName>
    <definedName name="字段项目名称.C.100" localSheetId="16">#REF!</definedName>
    <definedName name="字段预算单位.C.30" localSheetId="16">'2022年一般性转移支付表 '!#REF!</definedName>
    <definedName name="字段预算科目.C.10" localSheetId="16">'2022年一般性转移支付表 '!#REF!</definedName>
    <definedName name="字段预算指标.N.16.2" localSheetId="16">'2022年一般性转移支付表 '!#REF!</definedName>
    <definedName name="字段资金性质.C.10" localSheetId="16">'2022年一般性转移支付表 '!#REF!</definedName>
    <definedName name="_xlnm.Print_Titles" localSheetId="17">'2022年专项转移支付表'!$1:$3</definedName>
    <definedName name="字段拨款金额.N.16.2" localSheetId="17">#REF!</definedName>
    <definedName name="字段科目名称.C.50" localSheetId="17">'2022年专项转移支付表'!#REF!</definedName>
    <definedName name="字段审批文件.C.30" localSheetId="17">'2022年专项转移支付表'!#REF!</definedName>
    <definedName name="字段未拨金额.N.16.2" localSheetId="17">#REF!</definedName>
    <definedName name="字段文件日期.C.11" localSheetId="17">#REF!</definedName>
    <definedName name="字段项目名称.C.100" localSheetId="17">#REF!</definedName>
    <definedName name="字段预算单位.C.30" localSheetId="17">#REF!</definedName>
    <definedName name="字段预算科目.C.10" localSheetId="17">#REF!</definedName>
    <definedName name="字段预算指标.N.16.2" localSheetId="17">'2022年专项转移支付表'!#REF!</definedName>
    <definedName name="字段资金性质.C.10" localSheetId="17">#REF!</definedName>
    <definedName name="字段拨款金额.N.16.2" localSheetId="20">#REF!</definedName>
    <definedName name="字段科目名称.C.50" localSheetId="20">#REF!</definedName>
    <definedName name="字段审批文件.C.30" localSheetId="20">#REF!</definedName>
    <definedName name="字段未拨金额.N.16.2" localSheetId="20">#REF!</definedName>
    <definedName name="字段文件日期.C.11" localSheetId="20">#REF!</definedName>
    <definedName name="字段项目名称.C.100" localSheetId="20">#REF!</definedName>
    <definedName name="字段预算单位.C.30" localSheetId="20">#REF!</definedName>
    <definedName name="字段预算科目.C.10" localSheetId="20">#REF!</definedName>
    <definedName name="字段预算指标.N.16.2" localSheetId="20">#REF!</definedName>
    <definedName name="字段资金性质.C.10" localSheetId="20">#REF!</definedName>
    <definedName name="字段拨款金额.N.16.2" localSheetId="21">#REF!</definedName>
    <definedName name="字段科目名称.C.50" localSheetId="21">#REF!</definedName>
    <definedName name="字段审批文件.C.30" localSheetId="21">#REF!</definedName>
    <definedName name="字段未拨金额.N.16.2" localSheetId="21">#REF!</definedName>
    <definedName name="字段文件日期.C.11" localSheetId="21">#REF!</definedName>
    <definedName name="字段项目名称.C.100" localSheetId="21">#REF!</definedName>
    <definedName name="字段预算单位.C.30" localSheetId="21">#REF!</definedName>
    <definedName name="字段预算科目.C.10" localSheetId="21">#REF!</definedName>
    <definedName name="字段预算指标.N.16.2" localSheetId="21">#REF!</definedName>
    <definedName name="字段资金性质.C.10" localSheetId="21">#REF!</definedName>
    <definedName name="_xlnm.Print_Titles" localSheetId="2">'2021年财政支出执行情况表'!$1:$3</definedName>
    <definedName name="_xlnm.Print_Titles" localSheetId="4">'2021年基金支出情况表'!$1:$3</definedName>
  </definedNames>
  <calcPr fullCalcOnLoad="1"/>
</workbook>
</file>

<file path=xl/sharedStrings.xml><?xml version="1.0" encoding="utf-8"?>
<sst xmlns="http://schemas.openxmlformats.org/spreadsheetml/2006/main" count="1711" uniqueCount="1302">
  <si>
    <t>2019年交口县财政年终决算结算单(未批复)</t>
  </si>
  <si>
    <t>表一</t>
  </si>
  <si>
    <t>单位：万元</t>
  </si>
  <si>
    <r>
      <t>项</t>
    </r>
    <r>
      <rPr>
        <b/>
        <sz val="12"/>
        <rFont val="Times New Roman"/>
        <family val="1"/>
      </rPr>
      <t xml:space="preserve">           </t>
    </r>
    <r>
      <rPr>
        <b/>
        <sz val="12"/>
        <rFont val="华文中宋"/>
        <family val="0"/>
      </rPr>
      <t>目</t>
    </r>
  </si>
  <si>
    <r>
      <t>金</t>
    </r>
    <r>
      <rPr>
        <b/>
        <sz val="12"/>
        <rFont val="Times New Roman"/>
        <family val="1"/>
      </rPr>
      <t xml:space="preserve">  </t>
    </r>
    <r>
      <rPr>
        <b/>
        <sz val="12"/>
        <rFont val="华文中宋"/>
        <family val="0"/>
      </rPr>
      <t>额</t>
    </r>
  </si>
  <si>
    <r>
      <t>项</t>
    </r>
    <r>
      <rPr>
        <b/>
        <sz val="12"/>
        <rFont val="Times New Roman"/>
        <family val="1"/>
      </rPr>
      <t xml:space="preserve">            </t>
    </r>
    <r>
      <rPr>
        <b/>
        <sz val="12"/>
        <rFont val="华文中宋"/>
        <family val="0"/>
      </rPr>
      <t>目</t>
    </r>
  </si>
  <si>
    <t>项目</t>
  </si>
  <si>
    <t>一、上年结转</t>
  </si>
  <si>
    <t>(11)革命老区转移支付收入</t>
  </si>
  <si>
    <r>
      <t>资</t>
    </r>
    <r>
      <rPr>
        <b/>
        <sz val="12"/>
        <rFont val="Times New Roman"/>
        <family val="1"/>
      </rPr>
      <t xml:space="preserve">    </t>
    </r>
    <r>
      <rPr>
        <b/>
        <sz val="12"/>
        <rFont val="宋体"/>
        <family val="0"/>
      </rPr>
      <t>金</t>
    </r>
    <r>
      <rPr>
        <b/>
        <sz val="12"/>
        <rFont val="Times New Roman"/>
        <family val="1"/>
      </rPr>
      <t xml:space="preserve">   </t>
    </r>
    <r>
      <rPr>
        <b/>
        <sz val="12"/>
        <rFont val="宋体"/>
        <family val="0"/>
      </rPr>
      <t>结</t>
    </r>
    <r>
      <rPr>
        <b/>
        <sz val="12"/>
        <rFont val="Times New Roman"/>
        <family val="1"/>
      </rPr>
      <t xml:space="preserve">   </t>
    </r>
    <r>
      <rPr>
        <b/>
        <sz val="12"/>
        <rFont val="宋体"/>
        <family val="0"/>
      </rPr>
      <t>算</t>
    </r>
  </si>
  <si>
    <t>一、上年结转收入</t>
  </si>
  <si>
    <t>二、本年收入</t>
  </si>
  <si>
    <t>(12)贫困地区转移支付收入</t>
  </si>
  <si>
    <r>
      <t>1</t>
    </r>
    <r>
      <rPr>
        <b/>
        <sz val="12"/>
        <rFont val="宋体"/>
        <family val="0"/>
      </rPr>
      <t>、一般预算资金结算</t>
    </r>
  </si>
  <si>
    <t>三、上级补助收入</t>
  </si>
  <si>
    <t>(13)公共服务共同事权转移支付</t>
  </si>
  <si>
    <r>
      <t>2019</t>
    </r>
    <r>
      <rPr>
        <sz val="12"/>
        <rFont val="宋体"/>
        <family val="0"/>
      </rPr>
      <t>年上级财政补助数</t>
    </r>
  </si>
  <si>
    <t>二、本年基金收入</t>
  </si>
  <si>
    <t xml:space="preserve">  1、返还性收入</t>
  </si>
  <si>
    <t>(14)其他一般性转移支付</t>
  </si>
  <si>
    <r>
      <t>2019</t>
    </r>
    <r>
      <rPr>
        <sz val="12"/>
        <rFont val="宋体"/>
        <family val="0"/>
      </rPr>
      <t>年</t>
    </r>
    <r>
      <rPr>
        <sz val="12"/>
        <rFont val="Times New Roman"/>
        <family val="1"/>
      </rPr>
      <t>12</t>
    </r>
    <r>
      <rPr>
        <sz val="12"/>
        <rFont val="宋体"/>
        <family val="0"/>
      </rPr>
      <t>月</t>
    </r>
    <r>
      <rPr>
        <sz val="12"/>
        <rFont val="Times New Roman"/>
        <family val="1"/>
      </rPr>
      <t>31</t>
    </r>
    <r>
      <rPr>
        <sz val="12"/>
        <rFont val="宋体"/>
        <family val="0"/>
      </rPr>
      <t>日拨款数</t>
    </r>
  </si>
  <si>
    <t>三、 专项债券转贷收入</t>
  </si>
  <si>
    <t xml:space="preserve">  （1）增值税税收返还收入</t>
  </si>
  <si>
    <t>四、动用稳定调节基金</t>
  </si>
  <si>
    <t xml:space="preserve">    通过银行拨款</t>
  </si>
  <si>
    <t xml:space="preserve">  （2）所得税基数返还收入</t>
  </si>
  <si>
    <t>五、政府性基金调入</t>
  </si>
  <si>
    <t xml:space="preserve">    预抵税收返还</t>
  </si>
  <si>
    <t>四、上级补助收入</t>
  </si>
  <si>
    <t xml:space="preserve">  （3）成品油价格和税费改革税收返还收入</t>
  </si>
  <si>
    <t>六、新增债券转贷收入</t>
  </si>
  <si>
    <t xml:space="preserve">    上年超借</t>
  </si>
  <si>
    <t>地方旅游开发项目补助</t>
  </si>
  <si>
    <t xml:space="preserve">  （4）增值税五五分享税收返还收入</t>
  </si>
  <si>
    <t>大中型水库移民后期扶持基金</t>
  </si>
  <si>
    <t xml:space="preserve">  2、专项转移支付收入</t>
  </si>
  <si>
    <t xml:space="preserve">   公共预算收入总计</t>
  </si>
  <si>
    <t>最后结算地方欠上级</t>
  </si>
  <si>
    <t>彩票公益金</t>
  </si>
  <si>
    <t xml:space="preserve">  3、一般性转移支付收入</t>
  </si>
  <si>
    <t>再融资债券收入</t>
  </si>
  <si>
    <t xml:space="preserve">  （1）均衡性转移支付补助</t>
  </si>
  <si>
    <r>
      <t>2</t>
    </r>
    <r>
      <rPr>
        <b/>
        <sz val="12"/>
        <rFont val="宋体"/>
        <family val="0"/>
      </rPr>
      <t>、基金支出资金结算</t>
    </r>
  </si>
  <si>
    <t>基金收入总计</t>
  </si>
  <si>
    <t xml:space="preserve">  （2）县级基本财力保障机制奖补资金</t>
  </si>
  <si>
    <t xml:space="preserve">  （3）结算补助收入</t>
  </si>
  <si>
    <t>收入总计</t>
  </si>
  <si>
    <t xml:space="preserve">    其中：提前下达2019年度基层审计机关基础设施维修费</t>
  </si>
  <si>
    <t>本年基金支出</t>
  </si>
  <si>
    <t xml:space="preserve">          三馆免费开放</t>
  </si>
  <si>
    <t xml:space="preserve">          提前下达2018年寄宿制学校电影放映补贴</t>
  </si>
  <si>
    <t>本年公共预算支出</t>
  </si>
  <si>
    <t>上解支出</t>
  </si>
  <si>
    <t xml:space="preserve">          2019年“三区”人才中央、省专项资金</t>
  </si>
  <si>
    <t xml:space="preserve">  其中：专项债券发行费用</t>
  </si>
  <si>
    <t xml:space="preserve">          2018年乡镇老放映员省级补贴</t>
  </si>
  <si>
    <t xml:space="preserve">          提前下达2019年古建筑日常养护省级经费</t>
  </si>
  <si>
    <t xml:space="preserve"> 其中：债券发行费用</t>
  </si>
  <si>
    <t>本年基金调入预算</t>
  </si>
  <si>
    <t xml:space="preserve">          提前下达2018年广播电视村村通工程运行维护费</t>
  </si>
  <si>
    <t xml:space="preserve">       对口援疆</t>
  </si>
  <si>
    <t xml:space="preserve">          提前下达2019年文物看护人员省级经费</t>
  </si>
  <si>
    <t xml:space="preserve">       采矿排水水资源税上解</t>
  </si>
  <si>
    <t xml:space="preserve">          提前下达2018年乡镇机关食堂补助</t>
  </si>
  <si>
    <t xml:space="preserve">       2018年跨界断面水质考核</t>
  </si>
  <si>
    <t>年终滚存结余</t>
  </si>
  <si>
    <t xml:space="preserve">          提前下达2019年农村电影放映市级配套资金</t>
  </si>
  <si>
    <t xml:space="preserve">       事权划分上解城乡居民医保</t>
  </si>
  <si>
    <t xml:space="preserve">     其中：地级专项结转</t>
  </si>
  <si>
    <t xml:space="preserve">          煤炭资源税基数</t>
  </si>
  <si>
    <t xml:space="preserve">       事权划分上解基本公共卫生</t>
  </si>
  <si>
    <t xml:space="preserve">           县级专项结转</t>
  </si>
  <si>
    <t xml:space="preserve">          兑现2019年市县一般公共预算支出进度考核奖励</t>
  </si>
  <si>
    <t xml:space="preserve">          19年三区人才支持计划科技人员专项计划资金</t>
  </si>
  <si>
    <t>安排预算稳定调节基金</t>
  </si>
  <si>
    <t xml:space="preserve">          下达2019年阶段性财力补助</t>
  </si>
  <si>
    <t>一般债务还本</t>
  </si>
  <si>
    <t xml:space="preserve">          下达2019年乡镇机关基础设施均等化补助资金省</t>
  </si>
  <si>
    <t xml:space="preserve">          下达2019年乡镇机关食堂补助资金</t>
  </si>
  <si>
    <t>支出总计</t>
  </si>
  <si>
    <t xml:space="preserve">          一次性财力补助</t>
  </si>
  <si>
    <t xml:space="preserve">          收回2017年度到村任职高校毕业生中央财政补助结</t>
  </si>
  <si>
    <t xml:space="preserve">     结转下年支出</t>
  </si>
  <si>
    <t xml:space="preserve">          2019年度到村任职高校毕业生省财政补助资金</t>
  </si>
  <si>
    <t xml:space="preserve">      其中：地级专项结转</t>
  </si>
  <si>
    <t xml:space="preserve">  （4）资源枯竭城市转移支付收入</t>
  </si>
  <si>
    <t xml:space="preserve">            一般转移支付专项</t>
  </si>
  <si>
    <t xml:space="preserve">  （5）成品油价格和税费改革转移支付补助收入</t>
  </si>
  <si>
    <t xml:space="preserve">            县级专项结转</t>
  </si>
  <si>
    <t xml:space="preserve">  （6）基层公检法司转移支付收入</t>
  </si>
  <si>
    <t xml:space="preserve">  （7）城乡义务教育等转移支付收入</t>
  </si>
  <si>
    <t xml:space="preserve">  （8）基本养老金转移支付收入</t>
  </si>
  <si>
    <t xml:space="preserve">  （9）农村综合改革转移支付收入</t>
  </si>
  <si>
    <t xml:space="preserve">  （10）固定数额补助收入</t>
  </si>
  <si>
    <t xml:space="preserve">    其中：定额结算上划</t>
  </si>
  <si>
    <t xml:space="preserve">          司法体制改革法院上划基数</t>
  </si>
  <si>
    <t xml:space="preserve">          司法体制改革检察院上划基数</t>
  </si>
  <si>
    <t xml:space="preserve">          核定税务部门经费划转基数-农业三税手续费上划</t>
  </si>
  <si>
    <t xml:space="preserve">          税务经费下划市县</t>
  </si>
  <si>
    <r>
      <t>交口县二</t>
    </r>
    <r>
      <rPr>
        <sz val="18"/>
        <rFont val="Times New Roman"/>
        <family val="1"/>
      </rPr>
      <t>O</t>
    </r>
    <r>
      <rPr>
        <sz val="18"/>
        <rFont val="宋体"/>
        <family val="0"/>
      </rPr>
      <t>二</t>
    </r>
    <r>
      <rPr>
        <sz val="18"/>
        <rFont val="方正小标宋简体"/>
        <family val="0"/>
      </rPr>
      <t>一年一般公共预算收入完成情况表</t>
    </r>
  </si>
  <si>
    <t>收 入 项 目</t>
  </si>
  <si>
    <t>2021年预算数</t>
  </si>
  <si>
    <t>2021年完成数</t>
  </si>
  <si>
    <t>完成预算%</t>
  </si>
  <si>
    <t>比上年增长%</t>
  </si>
  <si>
    <t>备  注</t>
  </si>
  <si>
    <t>一、税收收入</t>
  </si>
  <si>
    <t xml:space="preserve">    1、增值税</t>
  </si>
  <si>
    <t>煤炭、生铁、焦炭价格普遍上涨，原煤及生铁冶炼企业销售收入大幅增长；肥美铝业复工复产。</t>
  </si>
  <si>
    <t xml:space="preserve">    2、企业所得税</t>
  </si>
  <si>
    <t xml:space="preserve">    3、资源税</t>
  </si>
  <si>
    <t xml:space="preserve">    4、个人所得税</t>
  </si>
  <si>
    <t xml:space="preserve">    5、城市维护建设税</t>
  </si>
  <si>
    <t xml:space="preserve">    6、房产税</t>
  </si>
  <si>
    <t xml:space="preserve">    7、印花税</t>
  </si>
  <si>
    <t xml:space="preserve">    8、城镇土地使用税</t>
  </si>
  <si>
    <t xml:space="preserve">    9、土地增值税</t>
  </si>
  <si>
    <t xml:space="preserve">    10、车船税</t>
  </si>
  <si>
    <t xml:space="preserve">    11、耕地占用税</t>
  </si>
  <si>
    <t>2021年交口县桃花投资有限公司补交欠税</t>
  </si>
  <si>
    <t xml:space="preserve">    12、契税</t>
  </si>
  <si>
    <t>“不动产清零”活动，自然人办理不动产证缴纳的税款</t>
  </si>
  <si>
    <t xml:space="preserve">    13、环境保护税</t>
  </si>
  <si>
    <t>二、非税收入</t>
  </si>
  <si>
    <t xml:space="preserve">    1、专项收入</t>
  </si>
  <si>
    <t xml:space="preserve">    2、行政事业性收费收入</t>
  </si>
  <si>
    <t>水土保持补偿费增收</t>
  </si>
  <si>
    <t xml:space="preserve">    3、罚没收入</t>
  </si>
  <si>
    <t>上级返还违法占地罚没收入</t>
  </si>
  <si>
    <t xml:space="preserve">    4、国有资源有偿使用收入</t>
  </si>
  <si>
    <t>机构改革-行政事业单位国有资产处置一次性收入增加</t>
  </si>
  <si>
    <t xml:space="preserve">    5、政府住房基金收入</t>
  </si>
  <si>
    <t xml:space="preserve">    6、其他收入</t>
  </si>
  <si>
    <t>一般公共预算收入合计</t>
  </si>
  <si>
    <r>
      <t>交口县二</t>
    </r>
    <r>
      <rPr>
        <sz val="18"/>
        <rFont val="Times New Roman"/>
        <family val="1"/>
      </rPr>
      <t>O</t>
    </r>
    <r>
      <rPr>
        <sz val="18"/>
        <rFont val="方正小标宋简体"/>
        <family val="0"/>
      </rPr>
      <t>二一年一般公共财政预算支出执行情况表</t>
    </r>
  </si>
  <si>
    <t>表二</t>
  </si>
  <si>
    <t>支出功能科目</t>
  </si>
  <si>
    <t>2021年
调整预算数</t>
  </si>
  <si>
    <t>2021年
执行数</t>
  </si>
  <si>
    <t>执行为调整预算%</t>
  </si>
  <si>
    <t>备 注</t>
  </si>
  <si>
    <t xml:space="preserve">   公共财政预算支出合计</t>
  </si>
  <si>
    <t>一、一般公共服务支出</t>
  </si>
  <si>
    <t xml:space="preserve">  人大事务</t>
  </si>
  <si>
    <t xml:space="preserve">    行政运行</t>
  </si>
  <si>
    <t xml:space="preserve">    一般行政管理事务</t>
  </si>
  <si>
    <t xml:space="preserve">    事业运行</t>
  </si>
  <si>
    <t xml:space="preserve">  政协事务</t>
  </si>
  <si>
    <t xml:space="preserve">    政协会议</t>
  </si>
  <si>
    <t xml:space="preserve">    委员视察</t>
  </si>
  <si>
    <t xml:space="preserve">  政府办公厅(室)及相关机构事务</t>
  </si>
  <si>
    <t xml:space="preserve">    机关服务</t>
  </si>
  <si>
    <t xml:space="preserve">    政务公开审批</t>
  </si>
  <si>
    <t xml:space="preserve">    其他政府办公厅(室)及相关机构事务支出</t>
  </si>
  <si>
    <t xml:space="preserve">  发展与改革事务</t>
  </si>
  <si>
    <t xml:space="preserve">    经济体制改革研究</t>
  </si>
  <si>
    <t xml:space="preserve">  统计信息事务</t>
  </si>
  <si>
    <t xml:space="preserve">    专项普查活动</t>
  </si>
  <si>
    <t xml:space="preserve">    其他统计信息事务支出</t>
  </si>
  <si>
    <t xml:space="preserve">  财政事务</t>
  </si>
  <si>
    <t xml:space="preserve">  税收事务</t>
  </si>
  <si>
    <t xml:space="preserve">  审计事务</t>
  </si>
  <si>
    <t xml:space="preserve">    审计业务</t>
  </si>
  <si>
    <t xml:space="preserve">  纪检监察事务</t>
  </si>
  <si>
    <t xml:space="preserve">  商贸事务</t>
  </si>
  <si>
    <t xml:space="preserve">    其他商贸事务支出</t>
  </si>
  <si>
    <t xml:space="preserve">  档案事务</t>
  </si>
  <si>
    <t xml:space="preserve">    其他档案事务支出</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</si>
  <si>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</si>
  <si>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</si>
  <si>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</si>
  <si>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</si>
  <si>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</si>
  <si>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组织事务</t>
  </si>
  <si>
    <t xml:space="preserve">    其他组织事务支出</t>
  </si>
  <si>
    <t xml:space="preserve">  宣传事务</t>
  </si>
  <si>
    <t xml:space="preserve">  统战事务</t>
  </si>
  <si>
    <t xml:space="preserve">    宗教事务</t>
  </si>
  <si>
    <t xml:space="preserve">  其他共产党事务支出(款)</t>
  </si>
  <si>
    <t xml:space="preserve">    其他共产党事务支出</t>
  </si>
  <si>
    <t xml:space="preserve">  市场监督管理事务</t>
  </si>
  <si>
    <t xml:space="preserve">    质量安全监管</t>
  </si>
  <si>
    <t xml:space="preserve">    食品安全监管</t>
  </si>
  <si>
    <t xml:space="preserve">    其他市场监督管理事务</t>
  </si>
  <si>
    <t>二、公共安全支出</t>
  </si>
  <si>
    <t xml:space="preserve">  公安</t>
  </si>
  <si>
    <t xml:space="preserve">    执法办案</t>
  </si>
  <si>
    <t xml:space="preserve">    其他公安支出</t>
  </si>
  <si>
    <t xml:space="preserve">  检察</t>
  </si>
  <si>
    <t xml:space="preserve">  法院</t>
  </si>
  <si>
    <t xml:space="preserve">  司法</t>
  </si>
  <si>
    <t xml:space="preserve">    公共法律服务</t>
  </si>
  <si>
    <t>三、教育支出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</si>
  <si>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</si>
  <si>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</si>
  <si>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</si>
  <si>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</si>
  <si>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</si>
  <si>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</si>
  <si>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</si>
  <si>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</si>
  <si>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</si>
  <si>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</si>
  <si>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其他职业教育支出</t>
  </si>
  <si>
    <t xml:space="preserve">  成人教育</t>
  </si>
  <si>
    <t xml:space="preserve">    其他成人教育支出</t>
  </si>
  <si>
    <t xml:space="preserve">  特殊教育</t>
  </si>
  <si>
    <t xml:space="preserve">    特殊学校教育</t>
  </si>
  <si>
    <t xml:space="preserve">  进修及培训</t>
  </si>
  <si>
    <t xml:space="preserve">    教师进修</t>
  </si>
  <si>
    <t xml:space="preserve">    干部教育</t>
  </si>
  <si>
    <t xml:space="preserve">    培训支出</t>
  </si>
  <si>
    <t xml:space="preserve">  教育费附加安排的支出</t>
  </si>
  <si>
    <t xml:space="preserve">    农村中小学校舍建设</t>
  </si>
  <si>
    <t xml:space="preserve">    其他教育费附加安排的支出</t>
  </si>
  <si>
    <t xml:space="preserve">  其他教育支出(款)</t>
  </si>
  <si>
    <t xml:space="preserve">    其他教育支出(项)</t>
  </si>
  <si>
    <t>四、科学技术支出</t>
  </si>
  <si>
    <t>创新能力提升-研发和支持民营企业经济发展奖励等上级专项转移支付增加等一次性支出因素影响</t>
  </si>
  <si>
    <t xml:space="preserve">  应用研究</t>
  </si>
  <si>
    <t xml:space="preserve">    其他应用研究支出</t>
  </si>
  <si>
    <t xml:space="preserve">  技术研究与开发</t>
  </si>
  <si>
    <t xml:space="preserve">    其他技术研究与开发支出</t>
  </si>
  <si>
    <t xml:space="preserve">  科学技术普及</t>
  </si>
  <si>
    <t xml:space="preserve">    机构运行</t>
  </si>
  <si>
    <t xml:space="preserve">    其他科学技术普及支出</t>
  </si>
  <si>
    <t xml:space="preserve">  其他科学技术支出</t>
  </si>
  <si>
    <t xml:space="preserve">    其他科学技术支出</t>
  </si>
  <si>
    <t>五、文化旅游体育与传媒支出</t>
  </si>
  <si>
    <t xml:space="preserve">  文化和旅游</t>
  </si>
  <si>
    <t xml:space="preserve">    文化创作与保护</t>
  </si>
  <si>
    <t xml:space="preserve">    旅游宣传</t>
  </si>
  <si>
    <t xml:space="preserve">    其他文化和旅游支出</t>
  </si>
  <si>
    <t xml:space="preserve">  文物</t>
  </si>
  <si>
    <t xml:space="preserve">    文物保护</t>
  </si>
  <si>
    <t xml:space="preserve">    其他文物支出</t>
  </si>
  <si>
    <t xml:space="preserve">  新闻出版电影</t>
  </si>
  <si>
    <t xml:space="preserve">    其他新闻出版电影支出</t>
  </si>
  <si>
    <t xml:space="preserve">  广播电视</t>
  </si>
  <si>
    <t xml:space="preserve">    广播电视事务</t>
  </si>
  <si>
    <t xml:space="preserve">    其他广播电视支出</t>
  </si>
  <si>
    <t xml:space="preserve">  其他文化旅游体育与传媒支出(款)</t>
  </si>
  <si>
    <t xml:space="preserve">    其他文化旅游体育与传媒支出(项)</t>
  </si>
  <si>
    <t>六、社会保障和就业支出</t>
  </si>
  <si>
    <t xml:space="preserve">  人力资源和社会保障管理事务</t>
  </si>
  <si>
    <t xml:space="preserve">    就业管理事务</t>
  </si>
  <si>
    <t xml:space="preserve">    其他人力资源和社会保障管理事务支出</t>
  </si>
  <si>
    <t xml:space="preserve">  民政管理事务</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</si>
  <si>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</si>
  <si>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</si>
  <si>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</si>
  <si>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</si>
  <si>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</si>
  <si>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</si>
  <si>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</si>
  <si>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</si>
  <si>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</si>
  <si>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就业补助</t>
  </si>
  <si>
    <t xml:space="preserve">    公益性岗位补贴</t>
  </si>
  <si>
    <t xml:space="preserve">    就业见习补贴</t>
  </si>
  <si>
    <t xml:space="preserve">  抚恤</t>
  </si>
  <si>
    <t xml:space="preserve">    死亡抚恤</t>
  </si>
  <si>
    <t xml:space="preserve">    义务兵优待</t>
  </si>
  <si>
    <t xml:space="preserve">    其他优抚支出</t>
  </si>
  <si>
    <t xml:space="preserve">  退役安置</t>
  </si>
  <si>
    <t xml:space="preserve">    退役士兵安置</t>
  </si>
  <si>
    <t xml:space="preserve">    其他退役安置支出</t>
  </si>
  <si>
    <t xml:space="preserve">  社会福利</t>
  </si>
  <si>
    <t xml:space="preserve">    殡葬</t>
  </si>
  <si>
    <t xml:space="preserve">    养老服务</t>
  </si>
  <si>
    <t xml:space="preserve">  残疾人事业</t>
  </si>
  <si>
    <t xml:space="preserve">    残疾人康复</t>
  </si>
  <si>
    <t xml:space="preserve">    残疾人就业和扶贫</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</si>
  <si>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</si>
  <si>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</si>
  <si>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</si>
  <si>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</si>
  <si>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</si>
  <si>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</si>
  <si>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</si>
  <si>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</si>
  <si>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</si>
  <si>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特困人员救助供养</t>
  </si>
  <si>
    <t xml:space="preserve">    城市特困人员救助供养支出</t>
  </si>
  <si>
    <t xml:space="preserve">    农村特困人员救助供养支出</t>
  </si>
  <si>
    <t xml:space="preserve">  财政对基本养老保险基金的补助</t>
  </si>
  <si>
    <t xml:space="preserve">    财政对企业职工基本养老保险基金的补助</t>
  </si>
  <si>
    <t xml:space="preserve">    财政对城乡居民基本养老保险基金的补助</t>
  </si>
  <si>
    <t xml:space="preserve">  财政对其他社会保险基金的补助</t>
  </si>
  <si>
    <t xml:space="preserve">    财政对城乡居民补充养老保险基金的补助</t>
  </si>
  <si>
    <t xml:space="preserve">  退役军人管理事务</t>
  </si>
  <si>
    <t xml:space="preserve">    其他退役军人事务管理支出</t>
  </si>
  <si>
    <t>七、卫生健康支出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</si>
  <si>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</si>
  <si>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</si>
  <si>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</si>
  <si>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</si>
  <si>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</si>
  <si>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</si>
  <si>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</si>
  <si>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</si>
  <si>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</si>
  <si>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</si>
  <si>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</si>
  <si>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</si>
  <si>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</si>
  <si>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</si>
  <si>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</si>
  <si>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其他公共卫生支出</t>
  </si>
  <si>
    <t xml:space="preserve">  中医药</t>
  </si>
  <si>
    <t xml:space="preserve">    中医(民族医)药专项</t>
  </si>
  <si>
    <t xml:space="preserve">  计划生育事务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</si>
  <si>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</si>
  <si>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</si>
  <si>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</si>
  <si>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</si>
  <si>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</si>
  <si>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</si>
  <si>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医疗救助</t>
  </si>
  <si>
    <t xml:space="preserve">    城乡医疗救助</t>
  </si>
  <si>
    <t xml:space="preserve">  优抚对象医疗</t>
  </si>
  <si>
    <t xml:space="preserve">    优抚对象医疗补助</t>
  </si>
  <si>
    <t xml:space="preserve">  医疗保障管理事务</t>
  </si>
  <si>
    <t xml:space="preserve">    其他医疗保障管理事务支出</t>
  </si>
  <si>
    <t xml:space="preserve">  其他卫生健康支出(款)</t>
  </si>
  <si>
    <t xml:space="preserve">    其他卫生健康支出(项)</t>
  </si>
  <si>
    <t>八、节能环保支出</t>
  </si>
  <si>
    <t xml:space="preserve">  环境保护管理事务</t>
  </si>
  <si>
    <t xml:space="preserve">    其他环境保护管理事务支出</t>
  </si>
  <si>
    <t xml:space="preserve">  环境监测与监察</t>
  </si>
  <si>
    <t xml:space="preserve">    其他环境监测与监察支出</t>
  </si>
  <si>
    <t xml:space="preserve">  污染防治</t>
  </si>
  <si>
    <t xml:space="preserve">    大气</t>
  </si>
  <si>
    <t xml:space="preserve">    水体</t>
  </si>
  <si>
    <t xml:space="preserve">  退耕还林还草</t>
  </si>
  <si>
    <t xml:space="preserve">    其他退耕还林还草支出</t>
  </si>
  <si>
    <t xml:space="preserve">  能源节约利用(款)</t>
  </si>
  <si>
    <t xml:space="preserve">    能源节约利用(项)</t>
  </si>
  <si>
    <t>九、城乡社区支出</t>
  </si>
  <si>
    <t xml:space="preserve">  城乡社区管理事务</t>
  </si>
  <si>
    <t xml:space="preserve">    城管执法</t>
  </si>
  <si>
    <t xml:space="preserve">    其他城乡社区管理事务支出</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</si>
  <si>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</si>
  <si>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</si>
  <si>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</si>
  <si>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</si>
  <si>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</si>
  <si>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其他城乡社区支出</t>
  </si>
  <si>
    <t xml:space="preserve">    其他城乡社区支出</t>
  </si>
  <si>
    <t>十、农林水支出</t>
  </si>
  <si>
    <t xml:space="preserve">  农业农村</t>
  </si>
  <si>
    <t xml:space="preserve">    科技转化与推广服务</t>
  </si>
  <si>
    <t xml:space="preserve">    病虫害控制</t>
  </si>
  <si>
    <t xml:space="preserve">    防灾救灾</t>
  </si>
  <si>
    <t xml:space="preserve">    农业生产发展</t>
  </si>
  <si>
    <t xml:space="preserve">    农村合作经济</t>
  </si>
  <si>
    <t xml:space="preserve">    农村社会事业</t>
  </si>
  <si>
    <t xml:space="preserve">    农业资源保护修复与利用</t>
  </si>
  <si>
    <t xml:space="preserve">    农田建设</t>
  </si>
  <si>
    <t xml:space="preserve">    其他农业农村支出</t>
  </si>
  <si>
    <t xml:space="preserve">  林业和草原</t>
  </si>
  <si>
    <t xml:space="preserve">    事业机构</t>
  </si>
  <si>
    <t xml:space="preserve">    森林资源培育</t>
  </si>
  <si>
    <t xml:space="preserve">    森林生态效益补偿</t>
  </si>
  <si>
    <t xml:space="preserve">    其他林业和草原支出</t>
  </si>
  <si>
    <t xml:space="preserve">  水利</t>
  </si>
  <si>
    <t xml:space="preserve">    水利工程运行与维护</t>
  </si>
  <si>
    <t xml:space="preserve">    水资源节约管理与保护</t>
  </si>
  <si>
    <t xml:space="preserve">    防汛</t>
  </si>
  <si>
    <t xml:space="preserve">    抗旱</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</si>
  <si>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</si>
  <si>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</si>
  <si>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</si>
  <si>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</si>
  <si>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</si>
  <si>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</si>
  <si>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</si>
  <si>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扶贫事业机构</t>
  </si>
  <si>
    <t xml:space="preserve">    其他扶贫支出</t>
  </si>
  <si>
    <t xml:space="preserve">  农村综合改革</t>
  </si>
  <si>
    <t xml:space="preserve">    对村级公益事业建设的补助</t>
  </si>
  <si>
    <t xml:space="preserve">    对村民委员会和村党支部的补助</t>
  </si>
  <si>
    <t xml:space="preserve">    对村集体经济组织的补助</t>
  </si>
  <si>
    <t xml:space="preserve">  普惠金融发展支出</t>
  </si>
  <si>
    <t xml:space="preserve">    农业保险保费补贴</t>
  </si>
  <si>
    <t>十一、交通运输支出</t>
  </si>
  <si>
    <t xml:space="preserve">  公路水路运输</t>
  </si>
  <si>
    <t xml:space="preserve">    公路建设</t>
  </si>
  <si>
    <t xml:space="preserve">    公路养护</t>
  </si>
  <si>
    <t xml:space="preserve">    公路运输管理</t>
  </si>
  <si>
    <t xml:space="preserve">    其他公路水路运输支出</t>
  </si>
  <si>
    <t xml:space="preserve">  车辆购置税支出</t>
  </si>
  <si>
    <t xml:space="preserve">    车辆购置税用于农村公路建设支出</t>
  </si>
  <si>
    <t xml:space="preserve">  其他交通运输支出(款)</t>
  </si>
  <si>
    <t xml:space="preserve">    公共交通运营补助</t>
  </si>
  <si>
    <t xml:space="preserve">    其他交通运输支出</t>
  </si>
  <si>
    <t>十二、资源勘探信息等支出</t>
  </si>
  <si>
    <t xml:space="preserve">  支持中小企业发展和管理支出</t>
  </si>
  <si>
    <t xml:space="preserve">    中小企业发展专项</t>
  </si>
  <si>
    <t xml:space="preserve">    其他支持中小企业发展和管理支出</t>
  </si>
  <si>
    <t>十三、商业服务业等支出</t>
  </si>
  <si>
    <t xml:space="preserve">  商业流通事务</t>
  </si>
  <si>
    <t>十四、自然资源海洋气象等支出</t>
  </si>
  <si>
    <t xml:space="preserve">  自然资源事务</t>
  </si>
  <si>
    <t xml:space="preserve">    其他自然资源事务支出</t>
  </si>
  <si>
    <t xml:space="preserve">  气象事务</t>
  </si>
  <si>
    <t xml:space="preserve">    气象事业机构</t>
  </si>
  <si>
    <t>十五、住房保障支出</t>
  </si>
  <si>
    <t xml:space="preserve">  保障性安居工程支出</t>
  </si>
  <si>
    <t xml:space="preserve">    沉陷区治理</t>
  </si>
  <si>
    <t xml:space="preserve">    棚户区改造</t>
  </si>
  <si>
    <t xml:space="preserve">    农村危房改造</t>
  </si>
  <si>
    <t xml:space="preserve">    公共租赁住房</t>
  </si>
  <si>
    <t xml:space="preserve">    保障性住房租金补贴</t>
  </si>
  <si>
    <t xml:space="preserve">    老旧小区改造</t>
  </si>
  <si>
    <t xml:space="preserve">    其他保障性安居工程支出</t>
  </si>
  <si>
    <t xml:space="preserve">  住房改革支出</t>
  </si>
  <si>
    <t xml:space="preserve">    住房公积金</t>
  </si>
  <si>
    <t>十六、粮油物资储备支出</t>
  </si>
  <si>
    <t xml:space="preserve">  粮油事务</t>
  </si>
  <si>
    <t xml:space="preserve">    信息统计</t>
  </si>
  <si>
    <t xml:space="preserve">    粮食财务挂账利息补贴</t>
  </si>
  <si>
    <t xml:space="preserve">    设施建设</t>
  </si>
  <si>
    <t xml:space="preserve">    设施安全</t>
  </si>
  <si>
    <t xml:space="preserve">  粮油储备</t>
  </si>
  <si>
    <t xml:space="preserve">    储备粮(油)库建设</t>
  </si>
  <si>
    <t xml:space="preserve">  重要商品储备</t>
  </si>
  <si>
    <t xml:space="preserve">    肉类储备</t>
  </si>
  <si>
    <t>十七、灾害防治及应急管理支出</t>
  </si>
  <si>
    <t xml:space="preserve">  应急管理事务</t>
  </si>
  <si>
    <t xml:space="preserve">    安全监管</t>
  </si>
  <si>
    <t xml:space="preserve">  消防事务</t>
  </si>
  <si>
    <t xml:space="preserve">    其他消防事务支出</t>
  </si>
  <si>
    <t xml:space="preserve">  煤矿安全</t>
  </si>
  <si>
    <t xml:space="preserve">  地震事务</t>
  </si>
  <si>
    <t xml:space="preserve">    地震事业机构</t>
  </si>
  <si>
    <t xml:space="preserve">  自然灾害防治</t>
  </si>
  <si>
    <t xml:space="preserve">    森林草原防灾减灾</t>
  </si>
  <si>
    <t xml:space="preserve">  自然灾害救灾及恢复重建支出</t>
  </si>
  <si>
    <t xml:space="preserve">    自然灾害救灾补助</t>
  </si>
  <si>
    <t>十八、债务付息支出</t>
  </si>
  <si>
    <t xml:space="preserve">  地方政府一般债务付息支出</t>
  </si>
  <si>
    <t xml:space="preserve">    地方政府一般债券付息支出</t>
  </si>
  <si>
    <t>十九、债务发行费用支出</t>
  </si>
  <si>
    <t xml:space="preserve">  地方政府一般债务发行费用支出</t>
  </si>
  <si>
    <t>二十、其他支出</t>
  </si>
  <si>
    <t>上级专项转移支付增加等一次性支出因素影响</t>
  </si>
  <si>
    <t xml:space="preserve">  其他支出</t>
  </si>
  <si>
    <t xml:space="preserve">    其他支出</t>
  </si>
  <si>
    <r>
      <t>交口县二</t>
    </r>
    <r>
      <rPr>
        <sz val="18"/>
        <rFont val="Times New Roman"/>
        <family val="1"/>
      </rPr>
      <t>O</t>
    </r>
    <r>
      <rPr>
        <sz val="18"/>
        <rFont val="方正小标宋简体"/>
        <family val="0"/>
      </rPr>
      <t>二一年政府性基金收入完成情况表</t>
    </r>
  </si>
  <si>
    <t>表三</t>
  </si>
  <si>
    <t>政府性基金收入合计</t>
  </si>
  <si>
    <t>一、国有土地使用权出让收入</t>
  </si>
  <si>
    <t>涉及用地部分单位资料不齐全，不具备出让条件</t>
  </si>
  <si>
    <t>二、国有土地收益基金收入</t>
  </si>
  <si>
    <t>三、农业土地开发资金收入</t>
  </si>
  <si>
    <t>四、污水处理费收入</t>
  </si>
  <si>
    <r>
      <t>交口县二</t>
    </r>
    <r>
      <rPr>
        <sz val="18"/>
        <rFont val="Times New Roman"/>
        <family val="1"/>
      </rPr>
      <t>O</t>
    </r>
    <r>
      <rPr>
        <sz val="18"/>
        <rFont val="方正小标宋简体"/>
        <family val="0"/>
      </rPr>
      <t>二一年政府性基金支出执行情况表</t>
    </r>
  </si>
  <si>
    <t>表四</t>
  </si>
  <si>
    <t>2021年调整预算数</t>
  </si>
  <si>
    <t>2021年执行数</t>
  </si>
  <si>
    <t>政府性基金支出合计</t>
  </si>
  <si>
    <t>一、文化旅游体育与传媒支出</t>
  </si>
  <si>
    <t xml:space="preserve">  旅游发展基金支出</t>
  </si>
  <si>
    <t xml:space="preserve">    地方旅游开发项目补助</t>
  </si>
  <si>
    <t>二、社会保障和就业支出</t>
  </si>
  <si>
    <t xml:space="preserve">  大中型水库移民后期扶持基金支出</t>
  </si>
  <si>
    <t xml:space="preserve">    基础设施建设和经济发展</t>
  </si>
  <si>
    <t>三、节能环保支出</t>
  </si>
  <si>
    <t xml:space="preserve">  可再生能源电价附加收入安排的支出</t>
  </si>
  <si>
    <t xml:space="preserve">    太阳能发电补助</t>
  </si>
  <si>
    <t>四、城乡社区支出</t>
  </si>
  <si>
    <t xml:space="preserve">  国有土地使用权出让收入安排的支出</t>
  </si>
  <si>
    <t xml:space="preserve">    征地和拆迁补偿支出</t>
  </si>
  <si>
    <t xml:space="preserve">    农村基础设施建设支出</t>
  </si>
  <si>
    <t xml:space="preserve">    补助被征地农民支出</t>
  </si>
  <si>
    <t xml:space="preserve">    其他国有土地使用权出让收入安排的支出</t>
  </si>
  <si>
    <t xml:space="preserve">  国有土地收益基金安排的支出</t>
  </si>
  <si>
    <t xml:space="preserve">    其他国有土地收益基金支出</t>
  </si>
  <si>
    <t xml:space="preserve">  农业土地开发资金收入安排的支出</t>
  </si>
  <si>
    <t xml:space="preserve">  污水处理费安排的支出</t>
  </si>
  <si>
    <t xml:space="preserve">    污水处理设施建设和运营</t>
  </si>
  <si>
    <t>五、交通运输支出</t>
  </si>
  <si>
    <t xml:space="preserve">  政府收费公路专项债券收入安排的支出</t>
  </si>
  <si>
    <t xml:space="preserve">     公路建设</t>
  </si>
  <si>
    <t>六、其他支出</t>
  </si>
  <si>
    <t xml:space="preserve">  其他政府性基金及对应专项债务收入安排的支出</t>
  </si>
  <si>
    <t xml:space="preserve">    其他地方自行试点项目收益专项债券收入安排的支出  </t>
  </si>
  <si>
    <t xml:space="preserve">  彩票公益金安排的支出</t>
  </si>
  <si>
    <t xml:space="preserve">    用于社会福利的彩票公益金支出</t>
  </si>
  <si>
    <t xml:space="preserve">    用于体育事业的彩票公益金支出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</si>
  <si>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</si>
  <si>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</si>
  <si>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</si>
  <si>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用于城乡医疗救助的的彩票公益金支出</t>
  </si>
  <si>
    <t>七、债务付息支出</t>
  </si>
  <si>
    <t xml:space="preserve">  地方政府专项债务付息支出</t>
  </si>
  <si>
    <t xml:space="preserve">    国有土地使用权出让金债务付息支出</t>
  </si>
  <si>
    <t>八、债务发行费用</t>
  </si>
  <si>
    <t xml:space="preserve">  地方政府专项债务发行费用支出</t>
  </si>
  <si>
    <t xml:space="preserve">    国有土地使用权出让金债务发行费用支出</t>
  </si>
  <si>
    <t>九、抗疫特别国债安排的支出</t>
  </si>
  <si>
    <t xml:space="preserve">  抗疫相关支出</t>
  </si>
  <si>
    <t xml:space="preserve">    援企稳岗补贴</t>
  </si>
  <si>
    <t>交口县二O二一年国有资本经营收支执行情况表</t>
  </si>
  <si>
    <t>表五</t>
  </si>
  <si>
    <t xml:space="preserve"> 收 入 项  目</t>
  </si>
  <si>
    <t>上年结余</t>
  </si>
  <si>
    <t>2021年收入数</t>
  </si>
  <si>
    <t>2021年收入合计</t>
  </si>
  <si>
    <t>支出项目</t>
  </si>
  <si>
    <t>2021年支出数</t>
  </si>
  <si>
    <t>年末滚存结余</t>
  </si>
  <si>
    <t>一、利润收入</t>
  </si>
  <si>
    <t>一、社会保障和就业支出</t>
  </si>
  <si>
    <t>二、股利、股息收入</t>
  </si>
  <si>
    <t>二、国有资本经营预算支出</t>
  </si>
  <si>
    <t>三、产权转让收入</t>
  </si>
  <si>
    <t>四、清算收入</t>
  </si>
  <si>
    <t>五、其他国有资本经营预算收入</t>
  </si>
  <si>
    <t>国有资本经营预算收入合计</t>
  </si>
  <si>
    <t>国有资本经营预算支出合计</t>
  </si>
  <si>
    <t>转移性收入</t>
  </si>
  <si>
    <t>转移性支出</t>
  </si>
  <si>
    <t>合    计</t>
  </si>
  <si>
    <r>
      <t>交口县二</t>
    </r>
    <r>
      <rPr>
        <sz val="18"/>
        <rFont val="Times New Roman"/>
        <family val="1"/>
      </rPr>
      <t>O</t>
    </r>
    <r>
      <rPr>
        <sz val="18"/>
        <rFont val="方正小标宋简体"/>
        <family val="0"/>
      </rPr>
      <t>二一年社会保险基金收支执行情况表</t>
    </r>
  </si>
  <si>
    <t>表六</t>
  </si>
  <si>
    <t xml:space="preserve"> 项  目</t>
  </si>
  <si>
    <t>其中：财政
补贴收入</t>
  </si>
  <si>
    <t>一、机关事业单位养老保险基金</t>
  </si>
  <si>
    <t>二、城乡居民基本养老保险基金</t>
  </si>
  <si>
    <t>三、城乡居民补充养老保险基金</t>
  </si>
  <si>
    <t>四、企业职工基本养老保险基金</t>
  </si>
  <si>
    <t>交口县二O二二年一般公共预算收入总表(草案)</t>
  </si>
  <si>
    <t>表七</t>
  </si>
  <si>
    <r>
      <t xml:space="preserve">     </t>
    </r>
    <r>
      <rPr>
        <sz val="12"/>
        <rFont val="仿宋_GB2312"/>
        <family val="3"/>
      </rPr>
      <t>单位：万元</t>
    </r>
  </si>
  <si>
    <t>项  目</t>
  </si>
  <si>
    <t>金额</t>
  </si>
  <si>
    <t>备注</t>
  </si>
  <si>
    <t>一般公共预算收入总计</t>
  </si>
  <si>
    <t>一、上年结余</t>
  </si>
  <si>
    <t xml:space="preserve">  (一)上级专项结转</t>
  </si>
  <si>
    <t xml:space="preserve">  (二)县级专项结转</t>
  </si>
  <si>
    <t xml:space="preserve">    其中： 教育费附加</t>
  </si>
  <si>
    <t xml:space="preserve">           地方教育费附加</t>
  </si>
  <si>
    <t xml:space="preserve">           教育资金收入（出让金）</t>
  </si>
  <si>
    <t xml:space="preserve">           残保金</t>
  </si>
  <si>
    <t xml:space="preserve">  (三)人防易地建设费</t>
  </si>
  <si>
    <t xml:space="preserve">  (四)上年结转一般债券</t>
  </si>
  <si>
    <t>二、一般预算收入</t>
  </si>
  <si>
    <t xml:space="preserve">  (一)专项收入</t>
  </si>
  <si>
    <t xml:space="preserve">   其中：教育费附加收入</t>
  </si>
  <si>
    <t xml:space="preserve">         地方教育附加收入</t>
  </si>
  <si>
    <t xml:space="preserve">         残疾人就业保障金收入</t>
  </si>
  <si>
    <t xml:space="preserve">  (二)一般性财力</t>
  </si>
  <si>
    <t xml:space="preserve">    其中：政府住房基金收入</t>
  </si>
  <si>
    <t xml:space="preserve">          一般性财力</t>
  </si>
  <si>
    <t xml:space="preserve">  (一)返还性收入</t>
  </si>
  <si>
    <t xml:space="preserve">   1、所得税等基数返还</t>
  </si>
  <si>
    <t xml:space="preserve">   2、成品油价格和税费改革返还收入</t>
  </si>
  <si>
    <t xml:space="preserve">    其中：成品油价格改革返还基数</t>
  </si>
  <si>
    <t xml:space="preserve">          运管所下划基数</t>
  </si>
  <si>
    <t xml:space="preserve">          2015年原养路费补助公安交警经费</t>
  </si>
  <si>
    <t xml:space="preserve">   3、增值税返还</t>
  </si>
  <si>
    <t xml:space="preserve">   4、增值税五五分享税收返还收入</t>
  </si>
  <si>
    <t xml:space="preserve">  (二)一般性转移支付收入</t>
  </si>
  <si>
    <t xml:space="preserve">   1、体制补助收入</t>
  </si>
  <si>
    <t xml:space="preserve">   2、均衡性转移支付补助收入</t>
  </si>
  <si>
    <t xml:space="preserve">    其中：2016年省对市县调整工资等一般转移支付</t>
  </si>
  <si>
    <t xml:space="preserve">          省对市县均衡性转移支付增量资金（2017年市县调资补助）</t>
  </si>
  <si>
    <r>
      <t xml:space="preserve">          提前下达2022年</t>
    </r>
    <r>
      <rPr>
        <sz val="10"/>
        <rFont val="宋体"/>
        <family val="0"/>
      </rPr>
      <t>省对县级</t>
    </r>
    <r>
      <rPr>
        <sz val="10"/>
        <rFont val="仿宋_GB2312"/>
        <family val="3"/>
      </rPr>
      <t>均衡性转移支付（调资）</t>
    </r>
  </si>
  <si>
    <r>
      <t xml:space="preserve">          提前下达</t>
    </r>
    <r>
      <rPr>
        <sz val="10"/>
        <rFont val="Microsoft YaHei UI"/>
        <family val="2"/>
      </rPr>
      <t>2022</t>
    </r>
    <r>
      <rPr>
        <sz val="10"/>
        <rFont val="仿宋_GB2312"/>
        <family val="3"/>
      </rPr>
      <t>年均衡性</t>
    </r>
    <r>
      <rPr>
        <sz val="10"/>
        <rFont val="宋体"/>
        <family val="0"/>
      </rPr>
      <t>转移支付资金</t>
    </r>
  </si>
  <si>
    <t xml:space="preserve">          提前下达2022年乡镇工作补贴</t>
  </si>
  <si>
    <r>
      <t xml:space="preserve">          提前下达202</t>
    </r>
    <r>
      <rPr>
        <sz val="10"/>
        <rFont val="宋体"/>
        <family val="0"/>
      </rPr>
      <t>2</t>
    </r>
    <r>
      <rPr>
        <sz val="10"/>
        <rFont val="仿宋_GB2312"/>
        <family val="3"/>
      </rPr>
      <t>年省对县级生态转移支付资金</t>
    </r>
  </si>
  <si>
    <r>
      <t xml:space="preserve">          提前下达202</t>
    </r>
    <r>
      <rPr>
        <sz val="10"/>
        <rFont val="宋体"/>
        <family val="0"/>
      </rPr>
      <t>2</t>
    </r>
    <r>
      <rPr>
        <sz val="10"/>
        <rFont val="仿宋_GB2312"/>
        <family val="3"/>
      </rPr>
      <t>年农业转移人口市民化省级奖励资金</t>
    </r>
  </si>
  <si>
    <t xml:space="preserve">          提前下达2022年社区事务转移支付补助</t>
  </si>
  <si>
    <t xml:space="preserve">   3、县级基本财力保障机制奖补资金收入</t>
  </si>
  <si>
    <t xml:space="preserve">    其中：提前下达2022年县级基本财力保障奖补（三奖一补）</t>
  </si>
  <si>
    <t xml:space="preserve">   4、结算补助收入</t>
  </si>
  <si>
    <t xml:space="preserve">    其中：提前下达2022年度到村任职高校毕业生中央财政补助资金</t>
  </si>
  <si>
    <t xml:space="preserve">         提前下达2022年度选调生到村任职中央、省财政补助资金</t>
  </si>
  <si>
    <t xml:space="preserve">         提前下达2022年美术馆 公共图书馆 文化馆（站）免费开放中央补助资金</t>
  </si>
  <si>
    <t xml:space="preserve">         省对市煤炭资源税补助（上解）额</t>
  </si>
  <si>
    <t xml:space="preserve">         下达2022年黄河流域生态保护和高质量发展奖补资金</t>
  </si>
  <si>
    <t xml:space="preserve">         下达2022年中央解决特殊疑难信访问题</t>
  </si>
  <si>
    <r>
      <t xml:space="preserve">    </t>
    </r>
    <r>
      <rPr>
        <sz val="10"/>
        <rFont val="Microsoft YaHei UI"/>
        <family val="2"/>
      </rPr>
      <t xml:space="preserve">         </t>
    </r>
    <r>
      <rPr>
        <sz val="10"/>
        <rFont val="仿宋_GB2312"/>
        <family val="3"/>
      </rPr>
      <t>关于下达2022年文化人才中央</t>
    </r>
    <r>
      <rPr>
        <sz val="10"/>
        <rFont val="宋体"/>
        <family val="0"/>
      </rPr>
      <t>省级</t>
    </r>
    <r>
      <rPr>
        <sz val="10"/>
        <rFont val="仿宋_GB2312"/>
        <family val="3"/>
      </rPr>
      <t>专项经费的通知</t>
    </r>
  </si>
  <si>
    <t xml:space="preserve">   5、资源枯竭型城市转移支付补助</t>
  </si>
  <si>
    <t xml:space="preserve">    其中：关于下达采煤沉陷区综合治理搬迁安置集中新建小区基础设施和公共服务设施</t>
  </si>
  <si>
    <t xml:space="preserve">   6、固定数额补助收入</t>
  </si>
  <si>
    <t xml:space="preserve">    其中：中央对地方审计补助</t>
  </si>
  <si>
    <t xml:space="preserve">          下划各县工商基数</t>
  </si>
  <si>
    <t xml:space="preserve">          下划市县工商津贴补贴基数</t>
  </si>
  <si>
    <t xml:space="preserve">          下划各县质监基数</t>
  </si>
  <si>
    <t xml:space="preserve">          下划市县质监津贴补贴基数</t>
  </si>
  <si>
    <t xml:space="preserve">          企业军转干部生活困难补助经费</t>
  </si>
  <si>
    <t xml:space="preserve">          教师绩效工资经费补助</t>
  </si>
  <si>
    <t xml:space="preserve">          基层医疗卫生绩效工资补助</t>
  </si>
  <si>
    <t xml:space="preserve">          调整工资转移支付</t>
  </si>
  <si>
    <t xml:space="preserve">          艰苦边远地区津贴补助</t>
  </si>
  <si>
    <t xml:space="preserve">          落实个人部分（2017-2018年艰苦边远地区津补贴提标）</t>
  </si>
  <si>
    <t xml:space="preserve">          定额结算 </t>
  </si>
  <si>
    <t xml:space="preserve">          提前下达2022年农村税费改革转移支付</t>
  </si>
  <si>
    <r>
      <t xml:space="preserve">   </t>
    </r>
    <r>
      <rPr>
        <sz val="10"/>
        <rFont val="Microsoft YaHei UI"/>
        <family val="2"/>
      </rPr>
      <t xml:space="preserve">            </t>
    </r>
    <r>
      <rPr>
        <sz val="10"/>
        <rFont val="仿宋_GB2312"/>
        <family val="3"/>
      </rPr>
      <t>核定税务部门经费划转基数-基本支出</t>
    </r>
  </si>
  <si>
    <t xml:space="preserve">          核定税务部门经费划转基数-农业三税手续费</t>
  </si>
  <si>
    <r>
      <t xml:space="preserve">          核定税务部门经费划转基数-</t>
    </r>
    <r>
      <rPr>
        <sz val="10"/>
        <rFont val="宋体"/>
        <family val="0"/>
      </rPr>
      <t>代扣代缴个人所得税</t>
    </r>
  </si>
  <si>
    <t>　　      2022年中央省级基层科普行动计划资金</t>
  </si>
  <si>
    <t xml:space="preserve">          2022年中央财政补助工商行政管理专项经费</t>
  </si>
  <si>
    <t xml:space="preserve">   7、革命老区转移支付收入</t>
  </si>
  <si>
    <t xml:space="preserve">    其中：提前下达2022年革命老区转移支付资金</t>
  </si>
  <si>
    <t xml:space="preserve">   8、欠发达地区转移支付收入</t>
  </si>
  <si>
    <t xml:space="preserve">    其中：关于提前下达2022年财政衔接推进乡村振兴补助资金预算指标</t>
  </si>
  <si>
    <t xml:space="preserve">    9、公共服务共同事权转移支付</t>
  </si>
  <si>
    <t xml:space="preserve">    其中：(1)公共安全共同事权转移支付</t>
  </si>
  <si>
    <t xml:space="preserve">          (2)教育共同事权转移支付</t>
  </si>
  <si>
    <t xml:space="preserve">          (3)科学技术共同财政事权转移支付支出</t>
  </si>
  <si>
    <t xml:space="preserve">          (4)文化旅游体育与传媒共同财政事权转移支付支出</t>
  </si>
  <si>
    <t xml:space="preserve">          (5)社会保障和就业共同事权转移支付</t>
  </si>
  <si>
    <t xml:space="preserve">          (6)卫生健康共同事权转移支付</t>
  </si>
  <si>
    <t xml:space="preserve">          (7)节能环保共同财政事权转移支付支出</t>
  </si>
  <si>
    <t xml:space="preserve">          (8)农林水共同财政事权转移支付支出</t>
  </si>
  <si>
    <t xml:space="preserve">          (9)交通运输共同财政事权转移支付支出</t>
  </si>
  <si>
    <t xml:space="preserve">          (10)住房保障共同事权转移支付</t>
  </si>
  <si>
    <t xml:space="preserve">    10、其他一般性转移支付支出</t>
  </si>
  <si>
    <t xml:space="preserve">    其中：关于提前下达2022年度基层市场监管补助经费的通知</t>
  </si>
  <si>
    <t xml:space="preserve">          关于提前下达2022年农村财会人员培训经费的通知</t>
  </si>
  <si>
    <t>（三）专项转移支付收入（预告知）</t>
  </si>
  <si>
    <t xml:space="preserve">    1、 一般公共服务支出</t>
  </si>
  <si>
    <t xml:space="preserve">    2、 公共安全支出</t>
  </si>
  <si>
    <t xml:space="preserve">    3、 教育支出</t>
  </si>
  <si>
    <t xml:space="preserve">    4、科学技术支出</t>
  </si>
  <si>
    <t xml:space="preserve">    5、文化旅游体育与传媒支出</t>
  </si>
  <si>
    <t xml:space="preserve">    6、社会保障与就业支出</t>
  </si>
  <si>
    <t xml:space="preserve">    7、卫生健康支出</t>
  </si>
  <si>
    <t xml:space="preserve">    8、节能环保支出</t>
  </si>
  <si>
    <t xml:space="preserve">    9、城乡社区支出</t>
  </si>
  <si>
    <t xml:space="preserve">    10、农林水支出</t>
  </si>
  <si>
    <t xml:space="preserve">    11、交通运输支出</t>
  </si>
  <si>
    <t xml:space="preserve">    12、资源勘探工业信息等支出</t>
  </si>
  <si>
    <t xml:space="preserve">    13、自然资源海洋气象支出</t>
  </si>
  <si>
    <t xml:space="preserve">    14、住房保障支出</t>
  </si>
  <si>
    <t xml:space="preserve">    15、粮油物资储备支出</t>
  </si>
  <si>
    <t xml:space="preserve">    16、灾害防治及应急管理支出</t>
  </si>
  <si>
    <t xml:space="preserve">    17、其他支出</t>
  </si>
  <si>
    <t>四、调入稳定调节资金</t>
  </si>
  <si>
    <t>五、调入政府性基金</t>
  </si>
  <si>
    <t>六、新增一般债券</t>
  </si>
  <si>
    <t>交口县二O二二年一般公共预算收入表（草案）</t>
  </si>
  <si>
    <t>表八</t>
  </si>
  <si>
    <t>2022年预算数</t>
  </si>
  <si>
    <t>为2021年完成数%</t>
  </si>
  <si>
    <t>备    注</t>
  </si>
  <si>
    <t>一般公共财政预算收入合计</t>
  </si>
  <si>
    <t xml:space="preserve">    3、个人所得税</t>
  </si>
  <si>
    <t xml:space="preserve">    4、资源税</t>
  </si>
  <si>
    <t>交口县二O二二年一般公共预算支出总表（草案）</t>
  </si>
  <si>
    <t>表九</t>
  </si>
  <si>
    <t>支 出 项 目</t>
  </si>
  <si>
    <t>同口径为2021年
预算数%</t>
  </si>
  <si>
    <t>一般公共财政预算支出</t>
  </si>
  <si>
    <t>十四、金融支出</t>
  </si>
  <si>
    <t>十五、援助其他地区支出</t>
  </si>
  <si>
    <t>十六、自然资源海洋气象等支出</t>
  </si>
  <si>
    <t>十七、住房保障支出</t>
  </si>
  <si>
    <t>十八、粮油物资储备支出</t>
  </si>
  <si>
    <t>十九、灾害防治及应急管理支出</t>
  </si>
  <si>
    <t>二十、预备费</t>
  </si>
  <si>
    <t>二十一、债务付息支出</t>
  </si>
  <si>
    <t>二十二、其他支出</t>
  </si>
  <si>
    <t>交口县二O二二年一般公共预算支出表（草案）</t>
  </si>
  <si>
    <t>表十</t>
  </si>
  <si>
    <t>支  出  项  目</t>
  </si>
  <si>
    <t>为2021年预算数%</t>
  </si>
  <si>
    <t>一般公共预算支出合计</t>
  </si>
  <si>
    <t>一、一般公共服务</t>
  </si>
  <si>
    <t xml:space="preserve">    人大事务</t>
  </si>
  <si>
    <t xml:space="preserve">      行政运行</t>
  </si>
  <si>
    <t xml:space="preserve">      人大监督</t>
  </si>
  <si>
    <t xml:space="preserve">      代表工作</t>
  </si>
  <si>
    <t xml:space="preserve">      事业运行</t>
  </si>
  <si>
    <t xml:space="preserve">    政协事务</t>
  </si>
  <si>
    <t xml:space="preserve">      一般行政管理事务</t>
  </si>
  <si>
    <t xml:space="preserve">      政协会议</t>
  </si>
  <si>
    <t xml:space="preserve">      委员视察</t>
  </si>
  <si>
    <t xml:space="preserve">    政府办公厅(室)及相关机构事务</t>
  </si>
  <si>
    <t xml:space="preserve">      机关服务</t>
  </si>
  <si>
    <t xml:space="preserve">      政务公开审批</t>
  </si>
  <si>
    <t xml:space="preserve">      其他政府办公厅（室）及相关机构事务支出</t>
  </si>
  <si>
    <t xml:space="preserve">    发展与改革事务</t>
  </si>
  <si>
    <t xml:space="preserve">      经济体制改革研究</t>
  </si>
  <si>
    <t xml:space="preserve">    统计信息事务</t>
  </si>
  <si>
    <t xml:space="preserve">    财政事务</t>
  </si>
  <si>
    <t xml:space="preserve">      财政委托业务支出</t>
  </si>
  <si>
    <t xml:space="preserve">      其他财政事务支出</t>
  </si>
  <si>
    <t xml:space="preserve">    税收事务</t>
  </si>
  <si>
    <t xml:space="preserve">    审计事务</t>
  </si>
  <si>
    <t xml:space="preserve">      审计业务</t>
  </si>
  <si>
    <t xml:space="preserve">    纪检监察事务</t>
  </si>
  <si>
    <t xml:space="preserve">      其他纪检监察事务支出</t>
  </si>
  <si>
    <t xml:space="preserve">    商贸事务</t>
  </si>
  <si>
    <t xml:space="preserve">      其他商贸事务支出</t>
  </si>
  <si>
    <t xml:space="preserve">    档案事务</t>
  </si>
  <si>
    <t xml:space="preserve">      档案馆</t>
  </si>
  <si>
    <t xml:space="preserve">      其他档案事务支出</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</si>
  <si>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</si>
  <si>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</si>
  <si>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</si>
  <si>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</si>
  <si>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</si>
  <si>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组织事务</t>
  </si>
  <si>
    <t xml:space="preserve">      其他组织事务支出</t>
  </si>
  <si>
    <t xml:space="preserve">    宣传事务</t>
  </si>
  <si>
    <t xml:space="preserve">      其他宣传事务支出</t>
  </si>
  <si>
    <t xml:space="preserve">    统战事务</t>
  </si>
  <si>
    <t xml:space="preserve">      宗教事务</t>
  </si>
  <si>
    <t xml:space="preserve">      其他共产党事务支出</t>
  </si>
  <si>
    <t xml:space="preserve">    市场监督管理事务</t>
  </si>
  <si>
    <t xml:space="preserve">      市场主体管理</t>
  </si>
  <si>
    <t xml:space="preserve">      市场秩序执法</t>
  </si>
  <si>
    <t xml:space="preserve">      质量安全监管</t>
  </si>
  <si>
    <t xml:space="preserve">      食品安全监管</t>
  </si>
  <si>
    <t xml:space="preserve">      其他市场监督管理事务</t>
  </si>
  <si>
    <t xml:space="preserve">    公安</t>
  </si>
  <si>
    <t xml:space="preserve">      其他公安支出</t>
  </si>
  <si>
    <t xml:space="preserve">    司法</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</si>
  <si>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</si>
  <si>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</si>
  <si>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</si>
  <si>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</si>
  <si>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</si>
  <si>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</si>
  <si>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</si>
  <si>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</si>
  <si>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</si>
  <si>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</si>
  <si>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其他职业教育支出</t>
  </si>
  <si>
    <t xml:space="preserve">    进修及培训</t>
  </si>
  <si>
    <t xml:space="preserve">      教师进修</t>
  </si>
  <si>
    <t xml:space="preserve">      干部教育</t>
  </si>
  <si>
    <t xml:space="preserve">      培训支出</t>
  </si>
  <si>
    <t xml:space="preserve">    教育费附加安排的支出</t>
  </si>
  <si>
    <t xml:space="preserve">      农村中小学教学设施</t>
  </si>
  <si>
    <t xml:space="preserve">      城市中小学教学设施</t>
  </si>
  <si>
    <t xml:space="preserve">      中等职业学校教学设施</t>
  </si>
  <si>
    <t xml:space="preserve">      其他教育费附加安排的支出</t>
  </si>
  <si>
    <t xml:space="preserve">    其他教育支出</t>
  </si>
  <si>
    <t xml:space="preserve">    技术研究与开发</t>
  </si>
  <si>
    <t xml:space="preserve">      其他技术研究与开发支出</t>
  </si>
  <si>
    <t xml:space="preserve">    科学技术普及</t>
  </si>
  <si>
    <t xml:space="preserve">      机构运行</t>
  </si>
  <si>
    <t xml:space="preserve">      其他科学技术普及支出</t>
  </si>
  <si>
    <t xml:space="preserve">    文化和旅游</t>
  </si>
  <si>
    <t xml:space="preserve">      文化创作与保护</t>
  </si>
  <si>
    <t xml:space="preserve">      其他文化和旅游支出</t>
  </si>
  <si>
    <t xml:space="preserve">    文物</t>
  </si>
  <si>
    <t xml:space="preserve">      文物保护</t>
  </si>
  <si>
    <t xml:space="preserve">      其他文物支出</t>
  </si>
  <si>
    <t xml:space="preserve">    体育</t>
  </si>
  <si>
    <t xml:space="preserve">      体育场馆</t>
  </si>
  <si>
    <t xml:space="preserve">    新闻出版电影</t>
  </si>
  <si>
    <t xml:space="preserve">      其他新闻出版电影支出</t>
  </si>
  <si>
    <t xml:space="preserve">    广播电视</t>
  </si>
  <si>
    <t xml:space="preserve">      广播电视事务</t>
  </si>
  <si>
    <t xml:space="preserve">      其他广播电视支出</t>
  </si>
  <si>
    <t xml:space="preserve">    其他文化旅游体育与传媒支出</t>
  </si>
  <si>
    <t xml:space="preserve">      其他文化旅游体育与传媒支出</t>
  </si>
  <si>
    <t xml:space="preserve">    人力资源和社会保障管理事务</t>
  </si>
  <si>
    <t xml:space="preserve">      就业管理事务</t>
  </si>
  <si>
    <t xml:space="preserve">      其他人力资源和社会保障管理事务支出</t>
  </si>
  <si>
    <t xml:space="preserve">    民政管理事务</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</si>
  <si>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</si>
  <si>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</si>
  <si>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</si>
  <si>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</si>
  <si>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</si>
  <si>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</si>
  <si>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</si>
  <si>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</si>
  <si>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</si>
  <si>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就业补助</t>
  </si>
  <si>
    <t xml:space="preserve">      其他就业补助支出</t>
  </si>
  <si>
    <t xml:space="preserve">    抚恤</t>
  </si>
  <si>
    <t xml:space="preserve">      死亡抚恤</t>
  </si>
  <si>
    <t xml:space="preserve">      义务兵优待</t>
  </si>
  <si>
    <t xml:space="preserve">      烈士纪念设施管理维护</t>
  </si>
  <si>
    <t xml:space="preserve">      其他优抚支出</t>
  </si>
  <si>
    <t xml:space="preserve">    退役安置</t>
  </si>
  <si>
    <t xml:space="preserve">      退役士兵安置</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</si>
  <si>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</si>
  <si>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</si>
  <si>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</si>
  <si>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</si>
  <si>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</si>
  <si>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</si>
  <si>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</si>
  <si>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养老服务</t>
  </si>
  <si>
    <t xml:space="preserve">    残疾人事业</t>
  </si>
  <si>
    <t xml:space="preserve">      残疾人康复</t>
  </si>
  <si>
    <t xml:space="preserve">      残疾人就业和扶贫</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</si>
  <si>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</si>
  <si>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</si>
  <si>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</si>
  <si>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</si>
  <si>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</si>
  <si>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</si>
  <si>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</si>
  <si>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</si>
  <si>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</si>
  <si>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特困人员救助供养</t>
  </si>
  <si>
    <t xml:space="preserve">      城市特困人员救助供养支出</t>
  </si>
  <si>
    <t xml:space="preserve">      农村特困人员救助供养支出</t>
  </si>
  <si>
    <t xml:space="preserve">    其他生活救助</t>
  </si>
  <si>
    <t xml:space="preserve">      其他生活救助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</si>
  <si>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</si>
  <si>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</si>
  <si>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</si>
  <si>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财政对其他社会保险基金的补助</t>
  </si>
  <si>
    <t xml:space="preserve">      其他财政对社会保险基金的补助</t>
  </si>
  <si>
    <t xml:space="preserve">    退役军人管理事务</t>
  </si>
  <si>
    <t xml:space="preserve">      其他退役军人事务管理支出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</si>
  <si>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</si>
  <si>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</si>
  <si>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</si>
  <si>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</si>
  <si>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</si>
  <si>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</si>
  <si>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</si>
  <si>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</si>
  <si>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</si>
  <si>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</si>
  <si>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</si>
  <si>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</si>
  <si>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</si>
  <si>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</si>
  <si>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</si>
  <si>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中医药</t>
  </si>
  <si>
    <t xml:space="preserve">      中医（民族医）药专项</t>
  </si>
  <si>
    <t xml:space="preserve">    计划生育事务 </t>
  </si>
  <si>
    <t xml:space="preserve">      计划生育服务 </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</si>
  <si>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</si>
  <si>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</si>
  <si>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</si>
  <si>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</si>
  <si>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</si>
  <si>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财政对基本医疗保险的补助</t>
  </si>
  <si>
    <t xml:space="preserve">      财政对城乡居民基本养老保险的补助</t>
  </si>
  <si>
    <t xml:space="preserve">    医疗救助</t>
  </si>
  <si>
    <t xml:space="preserve">      城乡医疗救助</t>
  </si>
  <si>
    <t xml:space="preserve">    优抚对象医疗</t>
  </si>
  <si>
    <t xml:space="preserve">      优抚对象医疗补助</t>
  </si>
  <si>
    <t xml:space="preserve">    医疗保障管理事务</t>
  </si>
  <si>
    <t xml:space="preserve">      其他医疗保障管理事务支出</t>
  </si>
  <si>
    <t xml:space="preserve">    其他卫生健康支出</t>
  </si>
  <si>
    <t xml:space="preserve">    环境保护管理事务</t>
  </si>
  <si>
    <t xml:space="preserve">      其他环境保护管理事务支出</t>
  </si>
  <si>
    <t xml:space="preserve">    污染防治</t>
  </si>
  <si>
    <t xml:space="preserve">      大气</t>
  </si>
  <si>
    <t xml:space="preserve">      水体</t>
  </si>
  <si>
    <t xml:space="preserve">    自然生态保护</t>
  </si>
  <si>
    <t xml:space="preserve">      农村环境保护</t>
  </si>
  <si>
    <t xml:space="preserve">    天然林保护</t>
  </si>
  <si>
    <t xml:space="preserve">      社会保险补助</t>
  </si>
  <si>
    <t xml:space="preserve">    退耕还林还草</t>
  </si>
  <si>
    <t xml:space="preserve">      其他退耕还林还草支出</t>
  </si>
  <si>
    <t xml:space="preserve">    能源节约利用</t>
  </si>
  <si>
    <t xml:space="preserve">    其他节能环保支出</t>
  </si>
  <si>
    <t xml:space="preserve">    城乡社区管理事务</t>
  </si>
  <si>
    <t xml:space="preserve">      城管执法</t>
  </si>
  <si>
    <t xml:space="preserve">      其他城乡社区管理事务支出</t>
  </si>
  <si>
    <t xml:space="preserve">    城乡社区公共设施</t>
  </si>
  <si>
    <t xml:space="preserve">      其他城乡社区公共设施支出</t>
  </si>
  <si>
    <t xml:space="preserve">    城乡社区环境卫生</t>
  </si>
  <si>
    <t xml:space="preserve">    农业农村</t>
  </si>
  <si>
    <t xml:space="preserve">      科技转化与推广服务</t>
  </si>
  <si>
    <t xml:space="preserve">      农业生产发展</t>
  </si>
  <si>
    <t xml:space="preserve">      农村合作经济</t>
  </si>
  <si>
    <t xml:space="preserve">      农村社会事业</t>
  </si>
  <si>
    <t xml:space="preserve">      农业资源保护修复与利用</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</si>
  <si>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</si>
  <si>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</si>
  <si>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</si>
  <si>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</si>
  <si>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</si>
  <si>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</si>
  <si>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</si>
  <si>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</si>
  <si>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其他林业和草原支出</t>
  </si>
  <si>
    <t xml:space="preserve">    水利</t>
  </si>
  <si>
    <t xml:space="preserve">      水利工程运行与维护</t>
  </si>
  <si>
    <t xml:space="preserve">      水资源节约管理与保护</t>
  </si>
  <si>
    <t xml:space="preserve">      水利技术推广</t>
  </si>
  <si>
    <t xml:space="preserve">      大中型水库移民后期扶持专项支出</t>
  </si>
  <si>
    <t xml:space="preserve">      农村人畜饮水</t>
  </si>
  <si>
    <t xml:space="preserve">      其他水利支出</t>
  </si>
  <si>
    <t xml:space="preserve">    巩固脱贫衔接乡村振兴</t>
  </si>
  <si>
    <t xml:space="preserve">      农村基础设施建设</t>
  </si>
  <si>
    <t xml:space="preserve">      生产发展</t>
  </si>
  <si>
    <t xml:space="preserve">      社会发展</t>
  </si>
  <si>
    <t xml:space="preserve">      扶贫贷款奖补和贴息</t>
  </si>
  <si>
    <t xml:space="preserve">      其他巩固脱贫衔接乡村振兴支出</t>
  </si>
  <si>
    <t xml:space="preserve">    农村综合改革</t>
  </si>
  <si>
    <t xml:space="preserve">      对村级公益事业建设的补助</t>
  </si>
  <si>
    <t xml:space="preserve">      对村民委员会和村党支部的补助</t>
  </si>
  <si>
    <t xml:space="preserve">      对村集体经济组织的补助</t>
  </si>
  <si>
    <t xml:space="preserve">    普惠金融发展支出</t>
  </si>
  <si>
    <t xml:space="preserve">      农业保险保费补贴</t>
  </si>
  <si>
    <t xml:space="preserve">      创业担保贷款贴息及奖补</t>
  </si>
  <si>
    <t xml:space="preserve">    公路水路运输</t>
  </si>
  <si>
    <t xml:space="preserve">      公路建设</t>
  </si>
  <si>
    <t xml:space="preserve">      公路养护</t>
  </si>
  <si>
    <t xml:space="preserve">      公路运输管理</t>
  </si>
  <si>
    <t xml:space="preserve">      其他公路水路运输支出</t>
  </si>
  <si>
    <t xml:space="preserve">    铁路运输</t>
  </si>
  <si>
    <t xml:space="preserve">    车辆购置税支出</t>
  </si>
  <si>
    <t xml:space="preserve">      车辆购置税用于农村公路建设支出</t>
  </si>
  <si>
    <t xml:space="preserve">      公共交通运营补助</t>
  </si>
  <si>
    <t>十二、资源勘探工业信息等支出</t>
  </si>
  <si>
    <t xml:space="preserve">    支持中小企业发展和管理支出</t>
  </si>
  <si>
    <t xml:space="preserve">      中小企业发展专项</t>
  </si>
  <si>
    <t xml:space="preserve">      其他支持中小企业发展和管理支出</t>
  </si>
  <si>
    <t xml:space="preserve">    商业流通事务</t>
  </si>
  <si>
    <t xml:space="preserve">      其他商业流通事务支出</t>
  </si>
  <si>
    <t xml:space="preserve">    其他金融支出</t>
  </si>
  <si>
    <t xml:space="preserve">      其他金融支出</t>
  </si>
  <si>
    <t>十五、自然资源海洋气象等支出</t>
  </si>
  <si>
    <t xml:space="preserve">    自然资源事务</t>
  </si>
  <si>
    <t xml:space="preserve">      自然资源规划及管理</t>
  </si>
  <si>
    <t xml:space="preserve">      地质矿产资源与环境调查</t>
  </si>
  <si>
    <t xml:space="preserve">      其他自然资源事务支出</t>
  </si>
  <si>
    <t xml:space="preserve">    气象事务</t>
  </si>
  <si>
    <t xml:space="preserve">      气象事业机构</t>
  </si>
  <si>
    <t>十六、住房保障支出</t>
  </si>
  <si>
    <t xml:space="preserve">    保障性安居工程支出</t>
  </si>
  <si>
    <t xml:space="preserve">      沉陷区治理</t>
  </si>
  <si>
    <t xml:space="preserve">      棚户区改造</t>
  </si>
  <si>
    <t xml:space="preserve">      农村危房改造</t>
  </si>
  <si>
    <t xml:space="preserve">      公共租赁住房</t>
  </si>
  <si>
    <t xml:space="preserve">      保障性住房租金补贴</t>
  </si>
  <si>
    <t xml:space="preserve">      老旧小区改造</t>
  </si>
  <si>
    <t xml:space="preserve">      其他保障性安居工程支出</t>
  </si>
  <si>
    <t xml:space="preserve">    住房改革支出</t>
  </si>
  <si>
    <t xml:space="preserve">      住房公积金</t>
  </si>
  <si>
    <t>十七、粮油物资储备支出</t>
  </si>
  <si>
    <t xml:space="preserve">    粮油物资事务</t>
  </si>
  <si>
    <t xml:space="preserve">      设施建设</t>
  </si>
  <si>
    <t xml:space="preserve">    粮油储备</t>
  </si>
  <si>
    <t xml:space="preserve">      储备粮油补贴</t>
  </si>
  <si>
    <t>十八、灾害防治及应急管理支出</t>
  </si>
  <si>
    <t xml:space="preserve">    应急管理事务</t>
  </si>
  <si>
    <t xml:space="preserve">      安全监管</t>
  </si>
  <si>
    <t xml:space="preserve">      应急管理 </t>
  </si>
  <si>
    <t xml:space="preserve">    消防救援事务</t>
  </si>
  <si>
    <t xml:space="preserve">      其他消防救援事务支出</t>
  </si>
  <si>
    <t xml:space="preserve">    森林消防事务</t>
  </si>
  <si>
    <t xml:space="preserve">      其他森林消防事务支出</t>
  </si>
  <si>
    <t xml:space="preserve">    煤炭安全</t>
  </si>
  <si>
    <t xml:space="preserve">    地震事务</t>
  </si>
  <si>
    <t xml:space="preserve">      地震事业机构</t>
  </si>
  <si>
    <t xml:space="preserve">    自然灾害防治</t>
  </si>
  <si>
    <t xml:space="preserve">      森林草原防火减灾</t>
  </si>
  <si>
    <t xml:space="preserve">    自然灾害救灾及恢复重建支出</t>
  </si>
  <si>
    <t xml:space="preserve">      自然灾害救灾补助</t>
  </si>
  <si>
    <t>十九、预备费</t>
  </si>
  <si>
    <t xml:space="preserve">    年初预留</t>
  </si>
  <si>
    <t xml:space="preserve">      年初预留</t>
  </si>
  <si>
    <t xml:space="preserve">      其他支出</t>
  </si>
  <si>
    <t xml:space="preserve">    地方政府一般债务付息支出</t>
  </si>
  <si>
    <t xml:space="preserve">      地方政府一般债券付息支出</t>
  </si>
  <si>
    <t>二十二、债务发行费用支出</t>
  </si>
  <si>
    <t xml:space="preserve">    地方政府一般债务发行费用支出</t>
  </si>
  <si>
    <t>交口县二O二二年一般公共预算支出分经济科目表（草案）</t>
  </si>
  <si>
    <t>表十一</t>
  </si>
  <si>
    <t>经济科目名称</t>
  </si>
  <si>
    <t>合  计</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</si>
  <si>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</si>
  <si>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</si>
  <si>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</si>
  <si>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</si>
  <si>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</si>
  <si>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</si>
  <si>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</si>
  <si>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</si>
  <si>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九、对个人和家庭补助</t>
  </si>
  <si>
    <t>十、对社会保障基金补助</t>
  </si>
  <si>
    <t>十一、债务利息及费用支出</t>
  </si>
  <si>
    <t>十二、预备费及预留</t>
  </si>
  <si>
    <t>交口县二O二二年一般公共预算基本支出分经济科目表（草案）</t>
  </si>
  <si>
    <t>表十二</t>
  </si>
  <si>
    <t>合计</t>
  </si>
  <si>
    <t>　工资奖金津补贴</t>
  </si>
  <si>
    <t>　社会保障缴费</t>
  </si>
  <si>
    <t>　住房公积金</t>
  </si>
  <si>
    <t>　其他工资福利支出</t>
  </si>
  <si>
    <t>　办公经费</t>
  </si>
  <si>
    <t>　会议费</t>
  </si>
  <si>
    <t>　培训费</t>
  </si>
  <si>
    <t>　专用材料购置费</t>
  </si>
  <si>
    <t>　委托业务费</t>
  </si>
  <si>
    <t>　公务用车运行维护费</t>
  </si>
  <si>
    <t>　维修（护）费</t>
  </si>
  <si>
    <t>　其他商品和服务支出</t>
  </si>
  <si>
    <t>　设备购置</t>
  </si>
  <si>
    <t>四、对事业单位经常性补助</t>
  </si>
  <si>
    <t>　工资福利支出</t>
  </si>
  <si>
    <t xml:space="preserve">  商品和服务支出</t>
  </si>
  <si>
    <t>五、资本性支出（一）</t>
  </si>
  <si>
    <t>　资本性支出（一）</t>
  </si>
  <si>
    <t>六、对个人和家庭的补助</t>
  </si>
  <si>
    <t>　社会福利和救助</t>
  </si>
  <si>
    <t>　离退休费</t>
  </si>
  <si>
    <t>　其他对个人和家庭补助</t>
  </si>
  <si>
    <t>交口县二O二二年政府性基金预算收支总表（草案）</t>
  </si>
  <si>
    <t>表十三</t>
  </si>
  <si>
    <t>预算数</t>
  </si>
  <si>
    <t>政府性基金预算收入</t>
  </si>
  <si>
    <t>政府性基金预算支出</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</si>
  <si>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</si>
  <si>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</si>
  <si>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</si>
  <si>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</si>
  <si>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</si>
  <si>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</si>
  <si>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</si>
  <si>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</si>
  <si>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</si>
  <si>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调入专项收入</t>
  </si>
  <si>
    <t xml:space="preserve">  其他调入资金</t>
  </si>
  <si>
    <t>债务收入</t>
  </si>
  <si>
    <t>债务还本支出</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</si>
  <si>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</si>
  <si>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</si>
  <si>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</si>
  <si>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</si>
  <si>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</si>
  <si>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</si>
  <si>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待偿债置换专项债券结余</t>
  </si>
  <si>
    <t>政府性基金预算年终结余</t>
  </si>
  <si>
    <t>收入总计　</t>
  </si>
  <si>
    <t>支出总计　</t>
  </si>
  <si>
    <t>交口县二O二二年政府性基金预算收入表（草案）</t>
  </si>
  <si>
    <t>表十四</t>
  </si>
  <si>
    <t>为2020年完成数%</t>
  </si>
  <si>
    <t>一、国有土地收益基金收入</t>
  </si>
  <si>
    <t>二、农业土地开发资金收入</t>
  </si>
  <si>
    <t>三、国有土地使用权出让金收入</t>
  </si>
  <si>
    <t>四、城市基础设施配套费收入</t>
  </si>
  <si>
    <t>五、污水处理费</t>
  </si>
  <si>
    <t xml:space="preserve">  政府性基金收入预算合计</t>
  </si>
  <si>
    <t xml:space="preserve">  政府性基金转移收入</t>
  </si>
  <si>
    <t xml:space="preserve">    政府性基金补助收入</t>
  </si>
  <si>
    <t xml:space="preserve">  上年结余收入</t>
  </si>
  <si>
    <t>国库集中支付制度改革后年终部门结转结余为零</t>
  </si>
  <si>
    <t>政府性基金预算收入总计</t>
  </si>
  <si>
    <t>交口县二O二二年政府性基金预算支出表（草案）</t>
  </si>
  <si>
    <t>表十五</t>
  </si>
  <si>
    <t xml:space="preserve">    旅游发展基金支出</t>
  </si>
  <si>
    <t xml:space="preserve">      地方旅游开发项目补助</t>
  </si>
  <si>
    <t xml:space="preserve">    大中型水库移民后期扶持基金支出</t>
  </si>
  <si>
    <t xml:space="preserve">      移民补助</t>
  </si>
  <si>
    <t xml:space="preserve">      基础设施建设和经济发展</t>
  </si>
  <si>
    <t xml:space="preserve">    可再生能源电价附加收入安排的支出</t>
  </si>
  <si>
    <t xml:space="preserve">      太阳能发电补助</t>
  </si>
  <si>
    <t xml:space="preserve">    国有土地使用权出让收入安排的支出</t>
  </si>
  <si>
    <t xml:space="preserve">      城市建设支出</t>
  </si>
  <si>
    <t xml:space="preserve">      农村基础设施建设支出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</si>
  <si>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</si>
  <si>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</si>
  <si>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</si>
  <si>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</si>
  <si>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污水处理费收入安排的支出</t>
  </si>
  <si>
    <t xml:space="preserve">      污水处理设施建设和运营</t>
  </si>
  <si>
    <t>五、农林水支出</t>
  </si>
  <si>
    <t xml:space="preserve">    国家重大水利工程建设基金安排的支出</t>
  </si>
  <si>
    <t xml:space="preserve">      其他重大水利工程建设基金支出</t>
  </si>
  <si>
    <t>六、交通运输支出</t>
  </si>
  <si>
    <t xml:space="preserve">    政府收费公路专项债券收入安排的支出</t>
  </si>
  <si>
    <t>七、其他支出</t>
  </si>
  <si>
    <t xml:space="preserve">    其他政府性基金及对应专项债务收入安排的支出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</si>
  <si>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</si>
  <si>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</si>
  <si>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</si>
  <si>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</si>
  <si>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用于残疾人事业的彩票公益金支出</t>
  </si>
  <si>
    <t xml:space="preserve">      用于城乡医疗救助的的彩票公益金支出</t>
  </si>
  <si>
    <t>八、债务付息支出</t>
  </si>
  <si>
    <t xml:space="preserve">      国有土地使用权出让金债务付息支出</t>
  </si>
  <si>
    <t xml:space="preserve">    抗疫相关支出</t>
  </si>
  <si>
    <t xml:space="preserve">      援企稳岗补贴</t>
  </si>
  <si>
    <t>交口县二○二二年一般性转移支付明细表</t>
  </si>
  <si>
    <t>表十六</t>
  </si>
  <si>
    <t>科目名称</t>
  </si>
  <si>
    <t>审批文件</t>
  </si>
  <si>
    <t>预算指标</t>
  </si>
  <si>
    <t>一般性转移支付</t>
  </si>
  <si>
    <t>吕财预[2015]1348号</t>
  </si>
  <si>
    <t xml:space="preserve">          省对市县均衡性转移支付增量资金</t>
  </si>
  <si>
    <t>吕财预[2016]103号</t>
  </si>
  <si>
    <t xml:space="preserve">          提前下达2022年省对县级均衡性转移支付</t>
  </si>
  <si>
    <t>吕财预[2018]222号</t>
  </si>
  <si>
    <t xml:space="preserve">          提前下达2022年均衡性转移支付资金</t>
  </si>
  <si>
    <t>吕财预[2021]85号</t>
  </si>
  <si>
    <t>吕财预[2021]80号</t>
  </si>
  <si>
    <t xml:space="preserve">          提前下达2022年省对县级生态转移支付资金</t>
  </si>
  <si>
    <t>吕财预[2021]82号</t>
  </si>
  <si>
    <t xml:space="preserve">          提前下达2022年农业转移人口市民化省级奖励资金</t>
  </si>
  <si>
    <t>吕财预[2021]83号</t>
  </si>
  <si>
    <t>吕财预[2021]81号</t>
  </si>
  <si>
    <t xml:space="preserve">    其中：提前下达2022年县级基本财力保障奖补</t>
  </si>
  <si>
    <t>吕财预[2022]74号</t>
  </si>
  <si>
    <t xml:space="preserve">    其中：提前下达2022年度到村任职高校毕业生中央补助资金</t>
  </si>
  <si>
    <t>吕财行[2022]6号</t>
  </si>
  <si>
    <t xml:space="preserve">          提前下达2022年度选调生到村任职省财政补助资金</t>
  </si>
  <si>
    <t xml:space="preserve">          提前下达2022年三馆（站）免费开放中央补助资金</t>
  </si>
  <si>
    <t>吕财教[2022]8号</t>
  </si>
  <si>
    <t>吕财预[2017]283号</t>
  </si>
  <si>
    <t>晋财预[2021]77号</t>
  </si>
  <si>
    <t xml:space="preserve">         下达2022年寺观教堂维修经费</t>
  </si>
  <si>
    <t>吕财行[2022]14号</t>
  </si>
  <si>
    <t xml:space="preserve">         关于下达2022年文化人才中央省级专项经费</t>
  </si>
  <si>
    <t>吕财教[2022]3号</t>
  </si>
  <si>
    <t xml:space="preserve">    其中：提前下达2022年资源枯竭城市转移支付资金</t>
  </si>
  <si>
    <t>吕财预[2021]87号</t>
  </si>
  <si>
    <t>吕财行[2015]587号</t>
  </si>
  <si>
    <t>吕财行[2014]1285号</t>
  </si>
  <si>
    <t>吕财行[2015]713号</t>
  </si>
  <si>
    <t>吕财社[2019]180号</t>
  </si>
  <si>
    <t>吕财预[2010] 929号</t>
  </si>
  <si>
    <t>吕财预[2011]1066号</t>
  </si>
  <si>
    <t>吕财预[2016]95号</t>
  </si>
  <si>
    <t xml:space="preserve">          落实个人部分</t>
  </si>
  <si>
    <t>吕财预[2018]97号</t>
  </si>
  <si>
    <t>吕财预[2021]84号</t>
  </si>
  <si>
    <t xml:space="preserve">          核定税务部门经费划转基数-基本支出</t>
  </si>
  <si>
    <t>吕财行[2019]5号</t>
  </si>
  <si>
    <t xml:space="preserve">          核定税务部门经费划转基数-代扣代缴个人所得税</t>
  </si>
  <si>
    <t>吕财行[2021]11号</t>
  </si>
  <si>
    <t>吕财教[2021]12号</t>
  </si>
  <si>
    <t>吕财行[2022]3号</t>
  </si>
  <si>
    <t>吕财预[2021]86号</t>
  </si>
  <si>
    <t xml:space="preserve">    其中：关于提前下达2022年财政衔接推进乡村振兴补助资金</t>
  </si>
  <si>
    <t>吕财农[2021]83号</t>
  </si>
  <si>
    <t xml:space="preserve">   9、公共服务共同事权转移支付</t>
  </si>
  <si>
    <t xml:space="preserve">          提前下达政法转移支付资金</t>
  </si>
  <si>
    <t>吕财行[2021]195号</t>
  </si>
  <si>
    <t xml:space="preserve">          提前下达2022年义务教育薄弱环节改善与能力提升资金</t>
  </si>
  <si>
    <t>吕财教[2022]21号</t>
  </si>
  <si>
    <t xml:space="preserve">          提前下达2022年城乡义务教育补助经费资金</t>
  </si>
  <si>
    <t>吕财教[2022]25号</t>
  </si>
  <si>
    <t xml:space="preserve">          提前下达2022年学生资助补助经费（中等职业教育）</t>
  </si>
  <si>
    <t>吕财教[2022]35号</t>
  </si>
  <si>
    <t xml:space="preserve">          提前下达2022年支持学前教育发展中央资金和学前教育建设与资助省级资金</t>
  </si>
  <si>
    <t>吕财教[2022]23号</t>
  </si>
  <si>
    <t xml:space="preserve">          提前下达2022年学生资助补助经费（普通高中）</t>
  </si>
  <si>
    <t>吕财教[2022]24号</t>
  </si>
  <si>
    <t xml:space="preserve">          提前下达2022年城乡义务教育补助经费</t>
  </si>
  <si>
    <t xml:space="preserve">          提前下达2022年公办普通高中公用经费补助经费</t>
  </si>
  <si>
    <t>吕财教[2022]18号</t>
  </si>
  <si>
    <t xml:space="preserve">          提前下达2022年现代职业教育质量提升计划资金</t>
  </si>
  <si>
    <t>吕财教[2022]16号</t>
  </si>
  <si>
    <t xml:space="preserve">          提前下达2022年省级文物保护专项资金（第一批）</t>
  </si>
  <si>
    <t>吕财教[2022]22号</t>
  </si>
  <si>
    <t xml:space="preserve">          下达2022年中央支持地方公共文化服务体系建设补助资金（新时代文明实践中心建设项目）</t>
  </si>
  <si>
    <t>吕财教[2022]26号</t>
  </si>
  <si>
    <t xml:space="preserve">          提前下达2022年中央支持地方公共文化服务体系建设补助资金（广播电视） </t>
  </si>
  <si>
    <t>吕财教[2022]1号</t>
  </si>
  <si>
    <t xml:space="preserve">          提前下达2022年中央和省级财政困难群众救助补助</t>
  </si>
  <si>
    <t>吕财社[2022]11号</t>
  </si>
  <si>
    <t xml:space="preserve">          提前下达2022年省级财政困难残疾人生活补贴和重度残疾人护理补贴</t>
  </si>
  <si>
    <t>吕财社[2022]39号</t>
  </si>
  <si>
    <t xml:space="preserve">          提前下达2022年城乡居民基本养老保险中央财政补助</t>
  </si>
  <si>
    <t>吕财社[2022]1号</t>
  </si>
  <si>
    <t xml:space="preserve">          提前下达2022年机关事业养老中央一般转移支付</t>
  </si>
  <si>
    <t>吕财社[2022]4号</t>
  </si>
  <si>
    <t xml:space="preserve">          提前下达2022年义务兵家庭优待金的通知</t>
  </si>
  <si>
    <t>吕财社[2022]14号</t>
  </si>
  <si>
    <t xml:space="preserve">          提前下达2022年中央财政残疾人事业发展补助</t>
  </si>
  <si>
    <t>吕财社[2022]35号</t>
  </si>
  <si>
    <t xml:space="preserve">          提前下达2022年中央和省级财政优抚对象补助经费</t>
  </si>
  <si>
    <t>吕财社[2022]16号</t>
  </si>
  <si>
    <t xml:space="preserve">          提前下达2022年省级财政残疾人事业转移支付</t>
  </si>
  <si>
    <t>吕财社[2022]38号</t>
  </si>
  <si>
    <t xml:space="preserve">          提前下达2022年中央和省级财政优抚对象补助</t>
  </si>
  <si>
    <t xml:space="preserve">          提前下达2022年城乡居民养老保险省级财政一般性</t>
  </si>
  <si>
    <t>吕财社[2022]2号</t>
  </si>
  <si>
    <t xml:space="preserve">           (6)卫生健康共同事权转移支付</t>
  </si>
  <si>
    <t xml:space="preserve">          提前下达2022年中央及省财政基本公共卫生服务补助</t>
  </si>
  <si>
    <t>吕财社[2022]43号</t>
  </si>
  <si>
    <t xml:space="preserve">          提前下达2022年中央省级财政计划生育服务补助</t>
  </si>
  <si>
    <t>吕财社[2022]45号</t>
  </si>
  <si>
    <t xml:space="preserve">          提前下达中央及省级财政2022年医疗服务与保障能力提升（卫生健康人才培养）补助资金</t>
  </si>
  <si>
    <t>吕财社[2022]47号</t>
  </si>
  <si>
    <t xml:space="preserve">          提前下达2022年财政基本公共卫生服务补助资金 </t>
  </si>
  <si>
    <t xml:space="preserve">          提前下达2022年财政基本药物制度补助资金</t>
  </si>
  <si>
    <t>吕财社[2022]44号</t>
  </si>
  <si>
    <t xml:space="preserve">          提前下达2022年财政计划生育服务补助资金</t>
  </si>
  <si>
    <t xml:space="preserve">          提前下达2022年中央及省级财政基本药物制度补助</t>
  </si>
  <si>
    <t xml:space="preserve">          提前下达2022年中央和省级优抚对象医疗保障资金</t>
  </si>
  <si>
    <t>吕财社[2022]15号</t>
  </si>
  <si>
    <t xml:space="preserve">          提前下达2022年中央和省级财政医疗救助补助资金</t>
  </si>
  <si>
    <t>吕财社[2022]5号</t>
  </si>
  <si>
    <t xml:space="preserve">          提前下达2022年中央财政医疗服务与保障能力提升（医疗卫生机构能力建设）补助资金</t>
  </si>
  <si>
    <t>吕财社[2022]48号</t>
  </si>
  <si>
    <t xml:space="preserve">          提前下达2022年中央财政医疗服务与保障能力提升（公立医院综合改革）补助资金</t>
  </si>
  <si>
    <t>吕财社[2022]46号</t>
  </si>
  <si>
    <t xml:space="preserve">          提前下达2022年财政医疗服务与保障能力提升补助</t>
  </si>
  <si>
    <t xml:space="preserve">          提前下达2022年省级地方公共卫生服务补助资金</t>
  </si>
  <si>
    <t>吕财社[2022]50号</t>
  </si>
  <si>
    <t xml:space="preserve">          提前下达2022年财政林业草原生态保护恢复资金</t>
  </si>
  <si>
    <t>吕财城[2022]9号</t>
  </si>
  <si>
    <t xml:space="preserve">          提前下达2022年中央财政林业草原生态保护恢复资金</t>
  </si>
  <si>
    <t xml:space="preserve">          提前下达2022年中央财政林业改革发展资金</t>
  </si>
  <si>
    <t>吕财城[2022]7号</t>
  </si>
  <si>
    <t xml:space="preserve">          提前下达2022年省级水利转移支付资金（基金）</t>
  </si>
  <si>
    <t>吕财农[2022]3号</t>
  </si>
  <si>
    <t xml:space="preserve">          提前下达2022年农业保险保费补贴</t>
  </si>
  <si>
    <t>吕财金[2021]26号</t>
  </si>
  <si>
    <t xml:space="preserve">          下达省级林业改革发展资金</t>
  </si>
  <si>
    <t>吕财城[2022]8号</t>
  </si>
  <si>
    <t xml:space="preserve">          提前下达2022年中央水利发展资金</t>
  </si>
  <si>
    <t>吕财农[2021]90号</t>
  </si>
  <si>
    <t xml:space="preserve">          提前下达2022年农业相关转移支付资金</t>
  </si>
  <si>
    <t>吕财农[2021]92号</t>
  </si>
  <si>
    <t>吕财农[2022]7号</t>
  </si>
  <si>
    <t xml:space="preserve">          提前下达2022年成品油增长性补助资金支出</t>
  </si>
  <si>
    <t>吕财建[2022]6号</t>
  </si>
  <si>
    <t xml:space="preserve">          提前下达2022年中央农村危房改造补助资金</t>
  </si>
  <si>
    <t>吕财城[2022]11号</t>
  </si>
  <si>
    <t xml:space="preserve">          提前下达2022年财政城镇保障性安居工程补助资金</t>
  </si>
  <si>
    <t>吕财综[2022]7号</t>
  </si>
  <si>
    <t xml:space="preserve">   10、其他一般性转移支付支出</t>
  </si>
  <si>
    <t xml:space="preserve">          提前下达2022年度基层市场监管补助经费</t>
  </si>
  <si>
    <t>吕财行[2022]2号</t>
  </si>
  <si>
    <t xml:space="preserve">          提前下达2022年农村财会人员培训经费</t>
  </si>
  <si>
    <t>吕财行[2022]8号</t>
  </si>
  <si>
    <t>交口县二○二二年专项转移支付明细表</t>
  </si>
  <si>
    <t>表十七</t>
  </si>
  <si>
    <t>一般公共预算支出</t>
  </si>
  <si>
    <t/>
  </si>
  <si>
    <t xml:space="preserve">  一般公共服务支出</t>
  </si>
  <si>
    <t xml:space="preserve">       关于下达2022年审计系统统一组织项目经费</t>
  </si>
  <si>
    <t>吕财行[2022]11号</t>
  </si>
  <si>
    <t xml:space="preserve">       关于下达2022年两新组织联合党组织和党建工作指导员工作经费</t>
  </si>
  <si>
    <t>吕财行[2022]1号</t>
  </si>
  <si>
    <t xml:space="preserve">        提前下达2022年党员教育培训专项经费</t>
  </si>
  <si>
    <t>吕财行[2022]7号</t>
  </si>
  <si>
    <t xml:space="preserve">  文化旅游体育与传媒支出</t>
  </si>
  <si>
    <t xml:space="preserve">       提前下达2022年古建筑日常养护省级经费</t>
  </si>
  <si>
    <t>吕财教〔2022〕13号</t>
  </si>
  <si>
    <t xml:space="preserve">       提前下达2022年省级非物质文化遗产保护专项资金</t>
  </si>
  <si>
    <t>吕财教[2022]15号</t>
  </si>
  <si>
    <t xml:space="preserve">       提前下达2022年文物看护人员省级经费的通知 </t>
  </si>
  <si>
    <t>吕财教〔2022〕5号</t>
  </si>
  <si>
    <t xml:space="preserve">       提前下达2022年度群众文化惠民工程经费</t>
  </si>
  <si>
    <t>吕财教〔2022〕9号</t>
  </si>
  <si>
    <t xml:space="preserve">       提前下达2022年乡镇（公社）老放映员省级补助资金的通知</t>
  </si>
  <si>
    <t>吕财教〔2022〕10号</t>
  </si>
  <si>
    <t xml:space="preserve">  农林水支出</t>
  </si>
  <si>
    <t xml:space="preserve">       关于下达2022年中央土地指标跨省域调剂收入安排的支出预算的通知</t>
  </si>
  <si>
    <t>吕财农[2022]1号</t>
  </si>
  <si>
    <t xml:space="preserve">       提前下达2022年农村综合改革转移支付</t>
  </si>
  <si>
    <t>吕财农[2021]94号</t>
  </si>
  <si>
    <t xml:space="preserve">       关于下达2022年扶持壮大村级集体经济补助资金的通知</t>
  </si>
  <si>
    <t>吕财农[2022]6号</t>
  </si>
  <si>
    <t xml:space="preserve">      提前下达2022年度普惠金融发展专项资金预算指标的通知  </t>
  </si>
  <si>
    <t>吕财金〔2021〕29号</t>
  </si>
  <si>
    <t xml:space="preserve">  资源勘探工业信息等支出</t>
  </si>
  <si>
    <t xml:space="preserve">       提前下达2022年省级中小企业发展专项资金</t>
  </si>
  <si>
    <t>吕财建[2021]135号</t>
  </si>
  <si>
    <t xml:space="preserve">       提前下达2022年省级基本建设支出（以工代赈）预算资金的通知</t>
  </si>
  <si>
    <t>吕财建〔2022〕5号</t>
  </si>
  <si>
    <t>交口县二O二二年国有资本经营预算收支表（草案）</t>
  </si>
  <si>
    <t>表十八</t>
  </si>
  <si>
    <t>收入项目</t>
  </si>
  <si>
    <t>2022年
预算数</t>
  </si>
  <si>
    <t>2022年预算为2021年完成%</t>
  </si>
  <si>
    <t>2021年备案预算数</t>
  </si>
  <si>
    <t>国有资本经营预算收入总计</t>
  </si>
  <si>
    <t>国有资本经营预算支出总计</t>
  </si>
  <si>
    <t>交口县二O二二年社会保险基金预算收支表（草案）</t>
  </si>
  <si>
    <t>表十九</t>
  </si>
  <si>
    <t>2022年预算
收入数</t>
  </si>
  <si>
    <t>其中：财政补贴收入</t>
  </si>
  <si>
    <t>2022年预算
支出数</t>
  </si>
  <si>
    <t>年末滚存
结余</t>
  </si>
  <si>
    <t>一、企业职工基本养老保险基金</t>
  </si>
  <si>
    <t>二、机关事业单位养老保险基金</t>
  </si>
  <si>
    <t>三、城乡居民基本养老保险基金</t>
  </si>
  <si>
    <t>四、城乡居民补充养老保险基金</t>
  </si>
  <si>
    <r>
      <t>交口县二</t>
    </r>
    <r>
      <rPr>
        <sz val="22"/>
        <rFont val="宋体"/>
        <family val="0"/>
      </rPr>
      <t>〇</t>
    </r>
    <r>
      <rPr>
        <sz val="22"/>
        <rFont val="方正小标宋简体"/>
        <family val="0"/>
      </rPr>
      <t>二</t>
    </r>
    <r>
      <rPr>
        <sz val="22"/>
        <rFont val="宋体"/>
        <family val="0"/>
      </rPr>
      <t>一</t>
    </r>
    <r>
      <rPr>
        <sz val="22"/>
        <rFont val="方正小标宋简体"/>
        <family val="0"/>
      </rPr>
      <t>年和二</t>
    </r>
    <r>
      <rPr>
        <sz val="22"/>
        <rFont val="宋体"/>
        <family val="0"/>
      </rPr>
      <t>〇</t>
    </r>
    <r>
      <rPr>
        <sz val="22"/>
        <rFont val="方正小标宋简体"/>
        <family val="0"/>
      </rPr>
      <t>二</t>
    </r>
    <r>
      <rPr>
        <sz val="22"/>
        <rFont val="宋体"/>
        <family val="0"/>
      </rPr>
      <t>二</t>
    </r>
    <r>
      <rPr>
        <sz val="22"/>
        <rFont val="方正小标宋简体"/>
        <family val="0"/>
      </rPr>
      <t>年政府债务限额和余额情况表</t>
    </r>
  </si>
  <si>
    <t>表二十</t>
  </si>
  <si>
    <t>债务合计</t>
  </si>
  <si>
    <t>一般债务</t>
  </si>
  <si>
    <t>专项债务</t>
  </si>
  <si>
    <t>2021年末债务余额</t>
  </si>
  <si>
    <t>　其中：县本级</t>
  </si>
  <si>
    <t>2022年债务限额</t>
  </si>
  <si>
    <t>交口县二○二二年度“三公经费”预算支出</t>
  </si>
  <si>
    <t>表二十一</t>
  </si>
  <si>
    <t>2021年比2020年增减%</t>
  </si>
  <si>
    <t>合   计</t>
  </si>
  <si>
    <t>1、因公出国（境）费用</t>
  </si>
  <si>
    <t>2、公务接待费</t>
  </si>
  <si>
    <t>3、公务用车购置及运行维护费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</si>
</sst>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_);[Red]\(#,##0\)"/>
    <numFmt numFmtId="180" formatCode="0_);[Red]\(0\)"/>
  </numFmts>
  <fonts count="76">
    <font>
      <sz val="12"/>
      <name val="宋体"/>
      <family val="0"/>
    </font>
    <font>
      <sz val="11"/>
      <name val="宋体"/>
      <family val="0"/>
    </font>
    <font>
      <sz val="9"/>
      <name val="宋体"/>
      <family val="0"/>
    </font>
    <font>
      <sz val="12"/>
      <name val="黑体"/>
      <family val="3"/>
    </font>
    <font>
      <b/>
      <sz val="18"/>
      <name val="方正小标宋简体"/>
      <family val="0"/>
    </font>
    <font>
      <b/>
      <sz val="18"/>
      <name val="宋体"/>
      <family val="0"/>
    </font>
    <font>
      <sz val="12"/>
      <name val="仿宋_GB2312"/>
      <family val="3"/>
    </font>
    <font>
      <b/>
      <sz val="12"/>
      <name val="宋体"/>
      <family val="0"/>
    </font>
    <font>
      <b/>
      <sz val="12"/>
      <name val="Trial"/>
      <family val="2"/>
    </font>
    <font>
      <sz val="22"/>
      <name val="方正小标宋简体"/>
      <family val="0"/>
    </font>
    <font>
      <b/>
      <sz val="12"/>
      <color indexed="10"/>
      <name val="宋体"/>
      <family val="0"/>
    </font>
    <font>
      <b/>
      <sz val="12"/>
      <name val="黑体"/>
      <family val="3"/>
    </font>
    <font>
      <sz val="18"/>
      <name val="方正小标宋简体"/>
      <family val="0"/>
    </font>
    <font>
      <b/>
      <sz val="12"/>
      <name val="仿宋_GB2312"/>
      <family val="3"/>
    </font>
    <font>
      <b/>
      <sz val="12"/>
      <name val="方正小标宋简体"/>
      <family val="0"/>
    </font>
    <font>
      <sz val="10"/>
      <name val="仿宋_GB2312"/>
      <family val="3"/>
    </font>
    <font>
      <b/>
      <sz val="10"/>
      <color indexed="8"/>
      <name val="仿宋_GB2312"/>
      <family val="3"/>
    </font>
    <font>
      <b/>
      <sz val="12"/>
      <name val="Times New Roman"/>
      <family val="1"/>
    </font>
    <font>
      <b/>
      <sz val="10"/>
      <name val="仿宋_GB2312"/>
      <family val="3"/>
    </font>
    <font>
      <b/>
      <sz val="9"/>
      <name val="仿宋_GB2312"/>
      <family val="3"/>
    </font>
    <font>
      <b/>
      <sz val="10"/>
      <name val="宋体"/>
      <family val="0"/>
    </font>
    <font>
      <sz val="10"/>
      <name val="宋体"/>
      <family val="0"/>
    </font>
    <font>
      <b/>
      <sz val="11"/>
      <name val="仿宋_GB2312"/>
      <family val="3"/>
    </font>
    <font>
      <b/>
      <sz val="11"/>
      <name val="Arial Narrow"/>
      <family val="2"/>
    </font>
    <font>
      <sz val="11"/>
      <name val="Arial Narrow"/>
      <family val="2"/>
    </font>
    <font>
      <sz val="11"/>
      <name val="仿宋_GB2312"/>
      <family val="3"/>
    </font>
    <font>
      <sz val="11"/>
      <color indexed="10"/>
      <name val="Arial Narrow"/>
      <family val="2"/>
    </font>
    <font>
      <sz val="12"/>
      <name val="方正小标宋简体"/>
      <family val="0"/>
    </font>
    <font>
      <sz val="11"/>
      <color indexed="8"/>
      <name val="宋体"/>
      <family val="0"/>
    </font>
    <font>
      <sz val="10"/>
      <name val="黑体"/>
      <family val="3"/>
    </font>
    <font>
      <sz val="9"/>
      <name val="仿宋_GB2312"/>
      <family val="3"/>
    </font>
    <font>
      <sz val="10"/>
      <name val="Arial"/>
      <family val="2"/>
    </font>
    <font>
      <b/>
      <sz val="11"/>
      <name val="宋体"/>
      <family val="0"/>
    </font>
    <font>
      <b/>
      <sz val="18"/>
      <color indexed="10"/>
      <name val="方正小标宋简体"/>
      <family val="0"/>
    </font>
    <font>
      <sz val="12"/>
      <name val="Times New Roman"/>
      <family val="1"/>
    </font>
    <font>
      <sz val="10"/>
      <color indexed="8"/>
      <name val="仿宋_GB2312"/>
      <family val="3"/>
    </font>
    <font>
      <sz val="12"/>
      <color indexed="10"/>
      <name val="黑体"/>
      <family val="3"/>
    </font>
    <font>
      <sz val="9"/>
      <color indexed="8"/>
      <name val="仿宋_GB2312"/>
      <family val="3"/>
    </font>
    <font>
      <sz val="12"/>
      <color indexed="8"/>
      <name val="仿宋_GB2312"/>
      <family val="3"/>
    </font>
    <font>
      <sz val="12"/>
      <color indexed="10"/>
      <name val="仿宋_GB2312"/>
      <family val="3"/>
    </font>
    <font>
      <b/>
      <sz val="12"/>
      <name val="华文中宋"/>
      <family val="0"/>
    </font>
    <font>
      <sz val="18"/>
      <name val="黑体"/>
      <family val="3"/>
    </font>
    <font>
      <sz val="20"/>
      <name val="黑体"/>
      <family val="3"/>
    </font>
    <font>
      <sz val="12"/>
      <color indexed="10"/>
      <name val="宋体"/>
      <family val="0"/>
    </font>
    <font>
      <sz val="12"/>
      <name val="宋体-18030"/>
      <family val="0"/>
    </font>
    <font>
      <sz val="12"/>
      <name val="方正楷体"/>
      <family val="0"/>
    </font>
    <font>
      <u val="single"/>
      <sz val="12"/>
      <color indexed="12"/>
      <name val="宋体"/>
      <family val="0"/>
    </font>
    <font>
      <sz val="11"/>
      <color indexed="52"/>
      <name val="宋体"/>
      <family val="0"/>
    </font>
    <font>
      <sz val="11"/>
      <color indexed="62"/>
      <name val="宋体"/>
      <family val="0"/>
    </font>
    <font>
      <sz val="11"/>
      <color indexed="9"/>
      <name val="宋体"/>
      <family val="0"/>
    </font>
    <font>
      <sz val="11"/>
      <color indexed="60"/>
      <name val="宋体"/>
      <family val="0"/>
    </font>
    <font>
      <sz val="11"/>
      <color indexed="20"/>
      <name val="宋体"/>
      <family val="0"/>
    </font>
    <font>
      <u val="single"/>
      <sz val="12"/>
      <color indexed="36"/>
      <name val="宋体"/>
      <family val="0"/>
    </font>
    <font>
      <b/>
      <sz val="15"/>
      <color indexed="5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3"/>
      <color indexed="56"/>
      <name val="宋体"/>
      <family val="0"/>
    </font>
    <font>
      <b/>
      <sz val="11"/>
      <color indexed="52"/>
      <name val="宋体"/>
      <family val="0"/>
    </font>
    <font>
      <b/>
      <sz val="11"/>
      <color indexed="63"/>
      <name val="宋体"/>
      <family val="0"/>
    </font>
    <font>
      <b/>
      <sz val="11"/>
      <color indexed="8"/>
      <name val="宋体"/>
      <family val="0"/>
    </font>
    <font>
      <b/>
      <sz val="11"/>
      <color indexed="9"/>
      <name val="宋体"/>
      <family val="0"/>
    </font>
    <font>
      <sz val="11"/>
      <color indexed="17"/>
      <name val="宋体"/>
      <family val="0"/>
    </font>
    <font>
      <sz val="22"/>
      <name val="宋体"/>
      <family val="0"/>
    </font>
    <font>
      <sz val="10"/>
      <name val="Microsoft YaHei UI"/>
      <family val="2"/>
    </font>
    <font>
      <sz val="18"/>
      <name val="Times New Roman"/>
      <family val="1"/>
    </font>
    <font>
      <sz val="18"/>
      <name val="宋体"/>
      <family val="0"/>
    </font>
    <font>
      <b/>
      <sz val="12"/>
      <color rgb="FFFF0000"/>
      <name val="宋体"/>
      <family val="0"/>
    </font>
    <font>
      <sz val="11"/>
      <color rgb="FFFF0000"/>
      <name val="Arial Narrow"/>
      <family val="2"/>
    </font>
    <font>
      <sz val="12"/>
      <name val="Calibri"/>
      <family val="0"/>
    </font>
    <font>
      <b/>
      <sz val="12"/>
      <name val="Calibri"/>
      <family val="0"/>
    </font>
    <font>
      <b/>
      <sz val="11"/>
      <name val="Calibri"/>
      <family val="0"/>
    </font>
    <font>
      <b/>
      <sz val="18"/>
      <color rgb="FFFF0000"/>
      <name val="方正小标宋简体"/>
      <family val="0"/>
    </font>
    <font>
      <sz val="11"/>
      <color theme="1"/>
      <name val="Calibri"/>
      <family val="0"/>
    </font>
    <font>
      <sz val="12"/>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28" fillId="4" borderId="0" applyNumberFormat="0" applyBorder="0" applyAlignment="0" applyProtection="0"/>
    <xf numFmtId="0" fontId="51" fillId="5" borderId="0" applyNumberFormat="0" applyBorder="0" applyAlignment="0" applyProtection="0"/>
    <xf numFmtId="43" fontId="0" fillId="0" borderId="0" applyFont="0" applyFill="0" applyBorder="0" applyAlignment="0" applyProtection="0"/>
    <xf numFmtId="0" fontId="46" fillId="0" borderId="0" applyNumberFormat="0" applyFill="0" applyBorder="0" applyAlignment="0" applyProtection="0"/>
    <xf numFmtId="0" fontId="0" fillId="0" borderId="0">
      <alignment/>
      <protection/>
    </xf>
    <xf numFmtId="0" fontId="49" fillId="4" borderId="0" applyNumberFormat="0" applyBorder="0" applyAlignment="0" applyProtection="0"/>
    <xf numFmtId="9" fontId="0" fillId="0" borderId="0" applyFont="0" applyFill="0" applyBorder="0" applyAlignment="0" applyProtection="0"/>
    <xf numFmtId="0" fontId="0" fillId="0" borderId="0">
      <alignment/>
      <protection/>
    </xf>
    <xf numFmtId="0" fontId="52" fillId="0" borderId="0" applyNumberFormat="0" applyFill="0" applyBorder="0" applyAlignment="0" applyProtection="0"/>
    <xf numFmtId="0" fontId="0" fillId="6" borderId="2" applyNumberFormat="0" applyFont="0" applyAlignment="0" applyProtection="0"/>
    <xf numFmtId="0" fontId="49" fillId="7"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1" fillId="0" borderId="0">
      <alignment/>
      <protection/>
    </xf>
    <xf numFmtId="0" fontId="0" fillId="0" borderId="0" applyProtection="0">
      <alignment/>
    </xf>
    <xf numFmtId="0" fontId="56" fillId="0" borderId="0" applyNumberFormat="0" applyFill="0" applyBorder="0" applyAlignment="0" applyProtection="0"/>
    <xf numFmtId="0" fontId="57" fillId="0" borderId="0" applyNumberFormat="0" applyFill="0" applyBorder="0" applyAlignment="0" applyProtection="0"/>
    <xf numFmtId="0" fontId="53" fillId="0" borderId="3" applyNumberFormat="0" applyFill="0" applyAlignment="0" applyProtection="0"/>
    <xf numFmtId="0" fontId="58" fillId="0" borderId="4" applyNumberFormat="0" applyFill="0" applyAlignment="0" applyProtection="0"/>
    <xf numFmtId="0" fontId="0" fillId="0" borderId="0" applyProtection="0">
      <alignment/>
    </xf>
    <xf numFmtId="0" fontId="49" fillId="8" borderId="0" applyNumberFormat="0" applyBorder="0" applyAlignment="0" applyProtection="0"/>
    <xf numFmtId="0" fontId="54" fillId="0" borderId="5" applyNumberFormat="0" applyFill="0" applyAlignment="0" applyProtection="0"/>
    <xf numFmtId="0" fontId="49" fillId="9" borderId="0" applyNumberFormat="0" applyBorder="0" applyAlignment="0" applyProtection="0"/>
    <xf numFmtId="0" fontId="60" fillId="10" borderId="6" applyNumberFormat="0" applyAlignment="0" applyProtection="0"/>
    <xf numFmtId="0" fontId="59" fillId="10" borderId="1" applyNumberFormat="0" applyAlignment="0" applyProtection="0"/>
    <xf numFmtId="0" fontId="62" fillId="11" borderId="7" applyNumberFormat="0" applyAlignment="0" applyProtection="0"/>
    <xf numFmtId="0" fontId="28" fillId="3" borderId="0" applyNumberFormat="0" applyBorder="0" applyAlignment="0" applyProtection="0"/>
    <xf numFmtId="0" fontId="49" fillId="12" borderId="0" applyNumberFormat="0" applyBorder="0" applyAlignment="0" applyProtection="0"/>
    <xf numFmtId="0" fontId="47" fillId="0" borderId="8" applyNumberFormat="0" applyFill="0" applyAlignment="0" applyProtection="0"/>
    <xf numFmtId="0" fontId="61" fillId="0" borderId="9" applyNumberFormat="0" applyFill="0" applyAlignment="0" applyProtection="0"/>
    <xf numFmtId="0" fontId="63" fillId="2" borderId="0" applyNumberFormat="0" applyBorder="0" applyAlignment="0" applyProtection="0"/>
    <xf numFmtId="0" fontId="50" fillId="13" borderId="0" applyNumberFormat="0" applyBorder="0" applyAlignment="0" applyProtection="0"/>
    <xf numFmtId="0" fontId="28" fillId="14" borderId="0" applyNumberFormat="0" applyBorder="0" applyAlignment="0" applyProtection="0"/>
    <xf numFmtId="0" fontId="49" fillId="15" borderId="0" applyNumberFormat="0" applyBorder="0" applyAlignment="0" applyProtection="0"/>
    <xf numFmtId="0" fontId="0" fillId="0" borderId="0">
      <alignment/>
      <protection/>
    </xf>
    <xf numFmtId="0" fontId="28" fillId="16"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49" fillId="18" borderId="0" applyNumberFormat="0" applyBorder="0" applyAlignment="0" applyProtection="0"/>
    <xf numFmtId="0" fontId="0" fillId="0" borderId="0">
      <alignment/>
      <protection/>
    </xf>
    <xf numFmtId="0" fontId="49" fillId="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9" fillId="20" borderId="0" applyNumberFormat="0" applyBorder="0" applyAlignment="0" applyProtection="0"/>
    <xf numFmtId="0" fontId="28" fillId="17"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49" fillId="23" borderId="0" applyNumberFormat="0" applyBorder="0" applyAlignment="0" applyProtection="0"/>
    <xf numFmtId="0" fontId="51"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63" fillId="2" borderId="0" applyNumberFormat="0" applyBorder="0" applyAlignment="0" applyProtection="0"/>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0" borderId="0">
      <alignment/>
      <protection/>
    </xf>
  </cellStyleXfs>
  <cellXfs count="374">
    <xf numFmtId="0" fontId="0" fillId="0" borderId="0" xfId="0" applyAlignment="1">
      <alignment/>
    </xf>
    <xf numFmtId="0" fontId="2" fillId="0" borderId="0" xfId="78" applyFont="1" applyAlignment="1">
      <alignment vertical="center"/>
      <protection/>
    </xf>
    <xf numFmtId="0" fontId="3" fillId="0" borderId="0" xfId="78" applyFont="1" applyAlignment="1">
      <alignment vertical="center"/>
      <protection/>
    </xf>
    <xf numFmtId="0" fontId="0" fillId="0" borderId="0" xfId="78" applyFill="1" applyAlignment="1">
      <alignment vertical="center"/>
      <protection/>
    </xf>
    <xf numFmtId="0" fontId="0" fillId="0" borderId="0" xfId="78" applyAlignment="1">
      <alignment vertical="center"/>
      <protection/>
    </xf>
    <xf numFmtId="10" fontId="0" fillId="0" borderId="0" xfId="78" applyNumberFormat="1" applyAlignment="1">
      <alignment vertical="center"/>
      <protection/>
    </xf>
    <xf numFmtId="0" fontId="4" fillId="0" borderId="0" xfId="0" applyNumberFormat="1" applyFont="1" applyFill="1" applyAlignment="1" applyProtection="1">
      <alignment horizontal="center" vertical="center" wrapText="1"/>
      <protection locked="0"/>
    </xf>
    <xf numFmtId="0" fontId="4" fillId="0" borderId="0" xfId="0" applyNumberFormat="1" applyFont="1" applyFill="1" applyAlignment="1" applyProtection="1">
      <alignment horizontal="center" vertical="center"/>
      <protection/>
    </xf>
    <xf numFmtId="176" fontId="4" fillId="0" borderId="0" xfId="0" applyNumberFormat="1" applyFont="1" applyFill="1" applyAlignment="1" applyProtection="1">
      <alignment horizontal="center" vertical="center"/>
      <protection/>
    </xf>
    <xf numFmtId="177" fontId="4" fillId="0" borderId="0" xfId="0" applyNumberFormat="1" applyFont="1" applyFill="1" applyAlignment="1" applyProtection="1">
      <alignment horizontal="center" vertical="center"/>
      <protection locked="0"/>
    </xf>
    <xf numFmtId="0" fontId="5" fillId="0" borderId="0" xfId="25" applyFont="1" applyFill="1" applyAlignment="1">
      <alignment/>
      <protection/>
    </xf>
    <xf numFmtId="0" fontId="0" fillId="0" borderId="0" xfId="0" applyAlignment="1" applyProtection="1">
      <alignment/>
      <protection/>
    </xf>
    <xf numFmtId="0" fontId="6" fillId="0" borderId="0" xfId="0" applyFont="1" applyAlignment="1" applyProtection="1">
      <alignment vertical="center"/>
      <protection/>
    </xf>
    <xf numFmtId="0" fontId="0" fillId="0" borderId="10" xfId="78" applyFont="1" applyBorder="1" applyAlignment="1">
      <alignment vertical="center"/>
      <protection/>
    </xf>
    <xf numFmtId="10" fontId="0" fillId="0" borderId="0" xfId="78" applyNumberFormat="1" applyFont="1" applyBorder="1" applyAlignment="1">
      <alignment vertical="center"/>
      <protection/>
    </xf>
    <xf numFmtId="0" fontId="6" fillId="0" borderId="0" xfId="78" applyFont="1" applyAlignment="1">
      <alignment horizontal="right" vertical="center"/>
      <protection/>
    </xf>
    <xf numFmtId="0" fontId="3" fillId="0" borderId="11" xfId="78" applyFont="1" applyBorder="1" applyAlignment="1">
      <alignment horizontal="center" vertical="center"/>
      <protection/>
    </xf>
    <xf numFmtId="10" fontId="3" fillId="0" borderId="11" xfId="0" applyNumberFormat="1" applyFont="1" applyFill="1" applyBorder="1" applyAlignment="1" applyProtection="1">
      <alignment horizontal="center" vertical="center" wrapText="1"/>
      <protection/>
    </xf>
    <xf numFmtId="49" fontId="7" fillId="0" borderId="11" xfId="78" applyNumberFormat="1" applyFont="1" applyFill="1" applyBorder="1" applyAlignment="1">
      <alignment horizontal="center" vertical="center"/>
      <protection/>
    </xf>
    <xf numFmtId="0" fontId="8" fillId="0" borderId="11" xfId="78" applyFont="1" applyFill="1" applyBorder="1" applyAlignment="1">
      <alignment horizontal="center" vertical="center"/>
      <protection/>
    </xf>
    <xf numFmtId="10" fontId="7" fillId="0" borderId="11" xfId="0" applyNumberFormat="1" applyFont="1" applyFill="1" applyBorder="1" applyAlignment="1" applyProtection="1">
      <alignment horizontal="center" vertical="center" shrinkToFit="1"/>
      <protection/>
    </xf>
    <xf numFmtId="0" fontId="0" fillId="0" borderId="11" xfId="78" applyFont="1" applyFill="1" applyBorder="1" applyAlignment="1">
      <alignment vertical="center"/>
      <protection/>
    </xf>
    <xf numFmtId="0" fontId="6" fillId="0" borderId="11" xfId="0" applyFont="1" applyBorder="1" applyAlignment="1" applyProtection="1">
      <alignment vertical="center" wrapText="1"/>
      <protection/>
    </xf>
    <xf numFmtId="0" fontId="6" fillId="0" borderId="11" xfId="0" applyFont="1" applyBorder="1" applyAlignment="1" applyProtection="1">
      <alignment horizontal="center" vertical="center" wrapText="1"/>
      <protection/>
    </xf>
    <xf numFmtId="10" fontId="0" fillId="0" borderId="11" xfId="0" applyNumberFormat="1" applyFont="1" applyFill="1" applyBorder="1" applyAlignment="1" applyProtection="1">
      <alignment horizontal="center" vertical="center" shrinkToFit="1"/>
      <protection/>
    </xf>
    <xf numFmtId="0" fontId="0" fillId="0" borderId="11" xfId="78" applyFont="1" applyBorder="1" applyAlignment="1">
      <alignment vertical="center"/>
      <protection/>
    </xf>
    <xf numFmtId="0" fontId="0" fillId="0" borderId="0" xfId="78" applyFont="1" applyAlignment="1">
      <alignment vertical="center"/>
      <protection/>
    </xf>
    <xf numFmtId="0" fontId="0" fillId="0" borderId="0" xfId="0" applyFont="1" applyFill="1" applyBorder="1" applyAlignment="1" applyProtection="1">
      <alignment/>
      <protection/>
    </xf>
    <xf numFmtId="0" fontId="6"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84" applyFont="1" applyFill="1" applyBorder="1" applyAlignment="1">
      <alignment horizontal="center"/>
      <protection/>
    </xf>
    <xf numFmtId="0" fontId="0" fillId="0" borderId="0" xfId="0" applyFont="1" applyFill="1" applyBorder="1" applyAlignment="1" applyProtection="1">
      <alignment horizontal="right" vertical="center"/>
      <protection/>
    </xf>
    <xf numFmtId="0" fontId="3" fillId="0" borderId="12"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0" fillId="0" borderId="11" xfId="0" applyFont="1" applyFill="1" applyBorder="1" applyAlignment="1" applyProtection="1">
      <alignment vertical="center"/>
      <protection/>
    </xf>
    <xf numFmtId="178" fontId="0" fillId="0" borderId="11"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vertical="center" wrapText="1"/>
      <protection/>
    </xf>
    <xf numFmtId="0" fontId="7" fillId="0" borderId="10" xfId="0" applyFont="1" applyBorder="1" applyAlignment="1">
      <alignment/>
    </xf>
    <xf numFmtId="0" fontId="7" fillId="0" borderId="0" xfId="0" applyFont="1" applyAlignment="1">
      <alignment/>
    </xf>
    <xf numFmtId="0" fontId="68" fillId="0" borderId="0" xfId="0" applyFont="1" applyAlignment="1">
      <alignment/>
    </xf>
    <xf numFmtId="0" fontId="11" fillId="0" borderId="0" xfId="0" applyFont="1" applyAlignment="1">
      <alignment/>
    </xf>
    <xf numFmtId="0" fontId="7" fillId="0" borderId="0" xfId="0" applyFont="1" applyAlignment="1">
      <alignment/>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3" fillId="0" borderId="10" xfId="0" applyFont="1" applyBorder="1" applyAlignment="1">
      <alignment horizontal="left" vertical="center"/>
    </xf>
    <xf numFmtId="0" fontId="14" fillId="0" borderId="10" xfId="0" applyFont="1" applyBorder="1" applyAlignment="1">
      <alignment horizontal="center" vertical="center"/>
    </xf>
    <xf numFmtId="0" fontId="13" fillId="0" borderId="10" xfId="0" applyFont="1" applyBorder="1" applyAlignment="1">
      <alignment horizontal="right" vertical="center"/>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0" fontId="11" fillId="0" borderId="17" xfId="0" applyFont="1" applyBorder="1" applyAlignment="1">
      <alignment horizontal="center" vertical="center" wrapText="1"/>
    </xf>
    <xf numFmtId="0" fontId="6" fillId="0" borderId="11" xfId="0" applyFont="1" applyBorder="1" applyAlignment="1">
      <alignment horizontal="left" vertical="center"/>
    </xf>
    <xf numFmtId="0" fontId="6" fillId="0" borderId="11" xfId="0" applyNumberFormat="1" applyFont="1" applyBorder="1" applyAlignment="1">
      <alignment horizontal="center" vertical="center"/>
    </xf>
    <xf numFmtId="0" fontId="15" fillId="0" borderId="11" xfId="0" applyNumberFormat="1" applyFont="1" applyBorder="1" applyAlignment="1">
      <alignment horizontal="left" vertical="center" wrapText="1"/>
    </xf>
    <xf numFmtId="0" fontId="6" fillId="0" borderId="11" xfId="0" applyNumberFormat="1" applyFont="1" applyFill="1" applyBorder="1" applyAlignment="1">
      <alignment horizontal="center" vertical="center"/>
    </xf>
    <xf numFmtId="0" fontId="6" fillId="0" borderId="11" xfId="0" applyFont="1" applyFill="1" applyBorder="1" applyAlignment="1">
      <alignment horizontal="left" vertical="center"/>
    </xf>
    <xf numFmtId="177" fontId="15" fillId="0" borderId="11" xfId="0" applyNumberFormat="1" applyFont="1" applyBorder="1" applyAlignment="1">
      <alignment horizontal="left" vertical="center" wrapText="1"/>
    </xf>
    <xf numFmtId="0" fontId="13" fillId="0" borderId="11" xfId="0" applyFont="1" applyBorder="1" applyAlignment="1">
      <alignment horizontal="left" vertical="center"/>
    </xf>
    <xf numFmtId="0" fontId="7" fillId="0" borderId="11"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6" fillId="0" borderId="11" xfId="0" applyNumberFormat="1" applyFont="1" applyBorder="1" applyAlignment="1">
      <alignment horizontal="left" vertical="center" wrapText="1"/>
    </xf>
    <xf numFmtId="0" fontId="7" fillId="0" borderId="11" xfId="0" applyFont="1" applyBorder="1" applyAlignment="1">
      <alignment/>
    </xf>
    <xf numFmtId="0" fontId="7" fillId="0" borderId="11" xfId="0" applyNumberFormat="1" applyFont="1" applyBorder="1" applyAlignment="1">
      <alignment/>
    </xf>
    <xf numFmtId="0" fontId="13" fillId="0" borderId="11" xfId="0" applyNumberFormat="1" applyFont="1" applyBorder="1" applyAlignment="1">
      <alignment vertical="center"/>
    </xf>
    <xf numFmtId="0" fontId="17" fillId="0" borderId="11" xfId="0" applyFont="1" applyBorder="1" applyAlignment="1">
      <alignment horizontal="left" vertical="center"/>
    </xf>
    <xf numFmtId="0" fontId="17" fillId="0" borderId="11" xfId="0" applyNumberFormat="1" applyFont="1" applyBorder="1" applyAlignment="1">
      <alignment horizontal="left" vertical="center"/>
    </xf>
    <xf numFmtId="178" fontId="11" fillId="0" borderId="11" xfId="0" applyNumberFormat="1" applyFont="1" applyBorder="1" applyAlignment="1">
      <alignment horizontal="center" vertical="center"/>
    </xf>
    <xf numFmtId="0" fontId="7" fillId="0" borderId="0" xfId="0" applyFont="1" applyAlignment="1" applyProtection="1">
      <alignment/>
      <protection/>
    </xf>
    <xf numFmtId="0" fontId="18" fillId="0" borderId="0" xfId="0" applyFont="1" applyAlignment="1" applyProtection="1">
      <alignment/>
      <protection/>
    </xf>
    <xf numFmtId="0" fontId="19" fillId="0" borderId="0" xfId="0" applyFont="1" applyAlignment="1" applyProtection="1">
      <alignment/>
      <protection/>
    </xf>
    <xf numFmtId="0" fontId="13" fillId="0" borderId="0" xfId="0" applyFont="1" applyAlignment="1" applyProtection="1">
      <alignment/>
      <protection/>
    </xf>
    <xf numFmtId="0" fontId="4" fillId="0" borderId="0" xfId="0" applyFont="1" applyAlignment="1">
      <alignment horizontal="center" vertical="center"/>
    </xf>
    <xf numFmtId="0" fontId="13" fillId="0" borderId="0" xfId="0" applyFont="1" applyAlignment="1" applyProtection="1">
      <alignment horizontal="right" vertical="center"/>
      <protection/>
    </xf>
    <xf numFmtId="0" fontId="11" fillId="0" borderId="11" xfId="0" applyFont="1" applyBorder="1" applyAlignment="1" applyProtection="1">
      <alignment horizontal="center" vertical="center"/>
      <protection/>
    </xf>
    <xf numFmtId="0" fontId="11" fillId="0" borderId="11" xfId="0" applyFont="1" applyBorder="1" applyAlignment="1" applyProtection="1">
      <alignment horizontal="center" vertical="center" wrapText="1"/>
      <protection/>
    </xf>
    <xf numFmtId="0" fontId="6" fillId="0" borderId="11" xfId="0" applyFont="1" applyFill="1" applyBorder="1" applyAlignment="1" applyProtection="1">
      <alignment vertical="center" wrapText="1"/>
      <protection/>
    </xf>
    <xf numFmtId="0" fontId="6" fillId="0" borderId="11" xfId="0" applyFont="1" applyBorder="1" applyAlignment="1" applyProtection="1">
      <alignment wrapText="1"/>
      <protection/>
    </xf>
    <xf numFmtId="0" fontId="13" fillId="0" borderId="11" xfId="0" applyFont="1" applyFill="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0" fontId="13" fillId="0" borderId="11" xfId="0" applyFont="1" applyBorder="1" applyAlignment="1" applyProtection="1">
      <alignment vertical="center" wrapText="1"/>
      <protection/>
    </xf>
    <xf numFmtId="0" fontId="13" fillId="0" borderId="11" xfId="0" applyFont="1" applyFill="1" applyBorder="1" applyAlignment="1" applyProtection="1">
      <alignment vertical="center" wrapText="1"/>
      <protection/>
    </xf>
    <xf numFmtId="9" fontId="6" fillId="0" borderId="11" xfId="0" applyNumberFormat="1"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protection/>
    </xf>
    <xf numFmtId="0" fontId="13" fillId="0" borderId="11" xfId="0" applyFont="1" applyBorder="1" applyAlignment="1" applyProtection="1">
      <alignment horizontal="center" vertical="center"/>
      <protection/>
    </xf>
    <xf numFmtId="9" fontId="13" fillId="0" borderId="11" xfId="0" applyNumberFormat="1" applyFont="1" applyBorder="1" applyAlignment="1" applyProtection="1">
      <alignment horizontal="center" vertical="center"/>
      <protection/>
    </xf>
    <xf numFmtId="0" fontId="7"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12" fillId="0" borderId="0" xfId="0" applyFont="1" applyAlignment="1">
      <alignment horizontal="center" vertical="center"/>
    </xf>
    <xf numFmtId="0" fontId="6" fillId="0" borderId="0" xfId="0" applyFont="1" applyFill="1" applyAlignment="1">
      <alignment vertical="center"/>
    </xf>
    <xf numFmtId="0" fontId="6" fillId="0" borderId="0" xfId="0" applyFont="1" applyAlignment="1">
      <alignment horizontal="center" vertical="center"/>
    </xf>
    <xf numFmtId="0" fontId="11" fillId="24" borderId="11" xfId="0" applyFont="1" applyFill="1" applyBorder="1" applyAlignment="1">
      <alignment horizontal="center" vertical="center"/>
    </xf>
    <xf numFmtId="176" fontId="11" fillId="24" borderId="11" xfId="0" applyNumberFormat="1" applyFont="1" applyFill="1" applyBorder="1" applyAlignment="1">
      <alignment horizontal="center" vertical="center"/>
    </xf>
    <xf numFmtId="0" fontId="13" fillId="0" borderId="11" xfId="0" applyFont="1" applyBorder="1" applyAlignment="1">
      <alignment horizontal="left" vertical="center" wrapText="1"/>
    </xf>
    <xf numFmtId="0" fontId="13" fillId="0" borderId="11" xfId="0" applyFont="1" applyBorder="1" applyAlignment="1">
      <alignment horizontal="center" vertical="center" wrapText="1"/>
    </xf>
    <xf numFmtId="178" fontId="13" fillId="0" borderId="11" xfId="0" applyNumberFormat="1" applyFont="1" applyBorder="1" applyAlignment="1" applyProtection="1">
      <alignment horizontal="center" vertical="center"/>
      <protection/>
    </xf>
    <xf numFmtId="0" fontId="7" fillId="0" borderId="11" xfId="0" applyFont="1" applyFill="1" applyBorder="1" applyAlignment="1">
      <alignment vertical="center"/>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178" fontId="6" fillId="0" borderId="11" xfId="0" applyNumberFormat="1" applyFont="1" applyBorder="1" applyAlignment="1" applyProtection="1">
      <alignment horizontal="center" vertical="center"/>
      <protection/>
    </xf>
    <xf numFmtId="0" fontId="0" fillId="0" borderId="11" xfId="0" applyFill="1" applyBorder="1" applyAlignment="1">
      <alignment vertical="center"/>
    </xf>
    <xf numFmtId="178" fontId="6" fillId="0" borderId="11" xfId="0" applyNumberFormat="1" applyFont="1" applyBorder="1" applyAlignment="1" applyProtection="1">
      <alignment horizontal="center" vertical="center"/>
      <protection/>
    </xf>
    <xf numFmtId="0" fontId="6" fillId="0" borderId="11" xfId="0" applyFont="1" applyFill="1" applyBorder="1" applyAlignment="1">
      <alignment horizontal="left" vertical="center" wrapText="1"/>
    </xf>
    <xf numFmtId="49" fontId="6" fillId="0" borderId="11" xfId="0" applyNumberFormat="1" applyFont="1" applyFill="1" applyBorder="1" applyAlignment="1">
      <alignment horizontal="center" vertical="center"/>
    </xf>
    <xf numFmtId="178" fontId="6" fillId="0" borderId="11" xfId="0" applyNumberFormat="1" applyFont="1" applyFill="1" applyBorder="1" applyAlignment="1" applyProtection="1">
      <alignment horizontal="center" vertical="center"/>
      <protection/>
    </xf>
    <xf numFmtId="0" fontId="20"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vertical="center"/>
    </xf>
    <xf numFmtId="0" fontId="0"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Alignment="1">
      <alignment horizontal="center" vertical="center"/>
    </xf>
    <xf numFmtId="0" fontId="6" fillId="0" borderId="0" xfId="0" applyFont="1" applyBorder="1" applyAlignment="1">
      <alignment vertical="center"/>
    </xf>
    <xf numFmtId="49" fontId="18" fillId="0" borderId="11" xfId="0" applyNumberFormat="1" applyFont="1" applyFill="1" applyBorder="1" applyAlignment="1">
      <alignment vertical="center"/>
    </xf>
    <xf numFmtId="0" fontId="20" fillId="0" borderId="11" xfId="0" applyFont="1" applyFill="1" applyBorder="1" applyAlignment="1">
      <alignment vertical="center"/>
    </xf>
    <xf numFmtId="0" fontId="22" fillId="0" borderId="11" xfId="0" applyFont="1" applyFill="1" applyBorder="1" applyAlignment="1" applyProtection="1">
      <alignment vertical="center" wrapText="1"/>
      <protection locked="0"/>
    </xf>
    <xf numFmtId="49" fontId="18" fillId="0" borderId="11" xfId="0" applyNumberFormat="1" applyFont="1" applyFill="1" applyBorder="1" applyAlignment="1">
      <alignment horizontal="center" vertical="center"/>
    </xf>
    <xf numFmtId="0" fontId="23" fillId="0" borderId="11" xfId="0" applyFont="1" applyFill="1" applyBorder="1" applyAlignment="1" applyProtection="1">
      <alignment horizontal="center" vertical="center"/>
      <protection/>
    </xf>
    <xf numFmtId="0" fontId="21" fillId="0" borderId="11" xfId="0" applyFont="1" applyFill="1" applyBorder="1" applyAlignment="1">
      <alignment vertical="center"/>
    </xf>
    <xf numFmtId="178" fontId="15" fillId="0" borderId="11" xfId="0" applyNumberFormat="1" applyFont="1" applyFill="1" applyBorder="1" applyAlignment="1">
      <alignment horizontal="center" vertical="center" shrinkToFit="1"/>
    </xf>
    <xf numFmtId="0" fontId="24" fillId="0" borderId="11" xfId="0" applyFont="1" applyFill="1" applyBorder="1" applyAlignment="1" applyProtection="1">
      <alignment horizontal="center" vertical="center"/>
      <protection/>
    </xf>
    <xf numFmtId="178" fontId="23" fillId="0" borderId="11" xfId="0" applyNumberFormat="1" applyFont="1" applyFill="1" applyBorder="1" applyAlignment="1" applyProtection="1">
      <alignment horizontal="center" vertical="center"/>
      <protection/>
    </xf>
    <xf numFmtId="178" fontId="24" fillId="0" borderId="11" xfId="0" applyNumberFormat="1" applyFont="1" applyFill="1" applyBorder="1" applyAlignment="1" applyProtection="1">
      <alignment horizontal="center" vertical="center"/>
      <protection/>
    </xf>
    <xf numFmtId="178" fontId="18" fillId="0" borderId="11" xfId="0" applyNumberFormat="1" applyFont="1" applyFill="1" applyBorder="1" applyAlignment="1" applyProtection="1">
      <alignment horizontal="center" vertical="center"/>
      <protection/>
    </xf>
    <xf numFmtId="178" fontId="18" fillId="0" borderId="11" xfId="0" applyNumberFormat="1" applyFont="1" applyFill="1" applyBorder="1" applyAlignment="1">
      <alignment horizontal="center" vertical="center" shrinkToFit="1"/>
    </xf>
    <xf numFmtId="49" fontId="6" fillId="0" borderId="11" xfId="0" applyNumberFormat="1" applyFont="1" applyFill="1" applyBorder="1" applyAlignment="1">
      <alignment horizontal="center" vertical="center"/>
    </xf>
    <xf numFmtId="0" fontId="25" fillId="0" borderId="11" xfId="0" applyFont="1" applyFill="1" applyBorder="1" applyAlignment="1" applyProtection="1">
      <alignment vertical="center" wrapText="1"/>
      <protection locked="0"/>
    </xf>
    <xf numFmtId="0" fontId="21" fillId="0" borderId="11" xfId="0" applyFont="1" applyFill="1" applyBorder="1" applyAlignment="1">
      <alignment vertical="center"/>
    </xf>
    <xf numFmtId="178" fontId="15" fillId="0" borderId="11" xfId="0" applyNumberFormat="1" applyFont="1" applyFill="1" applyBorder="1" applyAlignment="1" applyProtection="1">
      <alignment horizontal="center" vertical="center"/>
      <protection/>
    </xf>
    <xf numFmtId="178" fontId="15" fillId="0" borderId="11" xfId="0" applyNumberFormat="1" applyFont="1" applyFill="1" applyBorder="1" applyAlignment="1">
      <alignment horizontal="center" vertical="center" wrapText="1" shrinkToFit="1"/>
    </xf>
    <xf numFmtId="178" fontId="69" fillId="0" borderId="11" xfId="0" applyNumberFormat="1" applyFont="1" applyFill="1" applyBorder="1" applyAlignment="1" applyProtection="1">
      <alignment horizontal="center" vertical="center"/>
      <protection/>
    </xf>
    <xf numFmtId="0" fontId="6" fillId="0" borderId="11" xfId="0" applyFont="1" applyFill="1" applyBorder="1" applyAlignment="1">
      <alignment horizontal="left" vertical="center" wrapText="1"/>
    </xf>
    <xf numFmtId="0" fontId="25" fillId="0" borderId="11" xfId="0" applyFont="1" applyFill="1" applyBorder="1" applyAlignment="1" applyProtection="1">
      <alignment vertical="center" wrapText="1"/>
      <protection locked="0"/>
    </xf>
    <xf numFmtId="178" fontId="24" fillId="0" borderId="11" xfId="0" applyNumberFormat="1" applyFont="1" applyFill="1" applyBorder="1" applyAlignment="1" applyProtection="1">
      <alignment horizontal="center" vertical="center"/>
      <protection/>
    </xf>
    <xf numFmtId="0" fontId="15" fillId="0" borderId="11" xfId="40" applyFont="1" applyFill="1" applyBorder="1" applyAlignment="1">
      <alignment vertical="center" wrapText="1"/>
    </xf>
    <xf numFmtId="0" fontId="0" fillId="0" borderId="10" xfId="0" applyFont="1" applyFill="1" applyBorder="1" applyAlignment="1">
      <alignment/>
    </xf>
    <xf numFmtId="0" fontId="7" fillId="0" borderId="0" xfId="0" applyFont="1" applyFill="1" applyAlignment="1">
      <alignment/>
    </xf>
    <xf numFmtId="0" fontId="3" fillId="0" borderId="0" xfId="0" applyFont="1" applyFill="1" applyAlignment="1">
      <alignment/>
    </xf>
    <xf numFmtId="0" fontId="0" fillId="0" borderId="0" xfId="0" applyFont="1" applyFill="1" applyAlignment="1">
      <alignment/>
    </xf>
    <xf numFmtId="0" fontId="9"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6" fillId="0" borderId="10" xfId="0" applyFont="1" applyFill="1" applyBorder="1" applyAlignment="1">
      <alignment horizontal="left" vertical="center"/>
    </xf>
    <xf numFmtId="0" fontId="27" fillId="0" borderId="10" xfId="0" applyFont="1" applyFill="1" applyBorder="1" applyAlignment="1">
      <alignment horizontal="center" vertical="center"/>
    </xf>
    <xf numFmtId="0" fontId="6" fillId="0" borderId="10" xfId="0" applyFont="1" applyFill="1" applyBorder="1" applyAlignment="1">
      <alignment horizontal="righ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28" fillId="0" borderId="18" xfId="0" applyFont="1" applyFill="1" applyBorder="1" applyAlignment="1">
      <alignment horizontal="left" vertical="center"/>
    </xf>
    <xf numFmtId="178" fontId="6" fillId="0" borderId="11" xfId="0" applyNumberFormat="1" applyFont="1" applyBorder="1" applyAlignment="1">
      <alignment horizontal="center" vertical="center"/>
    </xf>
    <xf numFmtId="10" fontId="13" fillId="0" borderId="11"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xf>
    <xf numFmtId="0" fontId="28" fillId="0" borderId="18" xfId="0" applyFont="1" applyFill="1" applyBorder="1" applyAlignment="1">
      <alignment horizontal="justify" vertical="center"/>
    </xf>
    <xf numFmtId="0" fontId="28" fillId="0" borderId="18" xfId="0" applyFont="1" applyFill="1" applyBorder="1" applyAlignment="1">
      <alignment vertical="center"/>
    </xf>
    <xf numFmtId="0" fontId="11" fillId="0" borderId="11" xfId="0" applyFont="1" applyFill="1" applyBorder="1" applyAlignment="1">
      <alignment horizontal="center" vertical="center"/>
    </xf>
    <xf numFmtId="0" fontId="29" fillId="0" borderId="11" xfId="0" applyFont="1" applyFill="1" applyBorder="1" applyAlignment="1">
      <alignment horizontal="left" vertical="center" wrapText="1"/>
    </xf>
    <xf numFmtId="0" fontId="0" fillId="0" borderId="0" xfId="0" applyAlignment="1">
      <alignment vertical="center"/>
    </xf>
    <xf numFmtId="0" fontId="0" fillId="0" borderId="10" xfId="0" applyFont="1" applyBorder="1" applyAlignment="1">
      <alignment/>
    </xf>
    <xf numFmtId="0" fontId="0" fillId="0" borderId="0" xfId="0" applyAlignment="1">
      <alignment vertical="center"/>
    </xf>
    <xf numFmtId="0" fontId="0" fillId="0" borderId="0" xfId="0" applyFont="1" applyFill="1" applyAlignment="1" applyProtection="1">
      <alignment vertical="center"/>
      <protection/>
    </xf>
    <xf numFmtId="0" fontId="0" fillId="0" borderId="0" xfId="0" applyAlignment="1">
      <alignment horizontal="center"/>
    </xf>
    <xf numFmtId="0" fontId="27" fillId="0" borderId="10" xfId="0" applyFont="1" applyBorder="1" applyAlignment="1">
      <alignment horizontal="center" vertical="center"/>
    </xf>
    <xf numFmtId="0" fontId="6" fillId="0" borderId="10" xfId="0" applyFont="1" applyBorder="1" applyAlignment="1">
      <alignment horizontal="right" vertical="center"/>
    </xf>
    <xf numFmtId="0" fontId="6" fillId="0" borderId="11" xfId="0" applyFont="1" applyFill="1" applyBorder="1" applyAlignment="1">
      <alignment vertical="center"/>
    </xf>
    <xf numFmtId="0" fontId="0" fillId="0" borderId="11" xfId="19" applyFont="1" applyFill="1" applyBorder="1" applyAlignment="1">
      <alignment horizontal="center" vertical="center" wrapText="1"/>
      <protection/>
    </xf>
    <xf numFmtId="10" fontId="6" fillId="0" borderId="11" xfId="0" applyNumberFormat="1" applyFont="1" applyBorder="1" applyAlignment="1">
      <alignment horizontal="center" vertical="center"/>
    </xf>
    <xf numFmtId="0" fontId="0" fillId="0" borderId="11" xfId="0" applyFont="1" applyBorder="1" applyAlignment="1">
      <alignment vertical="center"/>
    </xf>
    <xf numFmtId="0" fontId="6" fillId="0" borderId="11" xfId="0" applyFont="1" applyFill="1" applyBorder="1" applyAlignment="1">
      <alignment horizontal="center" vertical="center"/>
    </xf>
    <xf numFmtId="0" fontId="6" fillId="0" borderId="11" xfId="0" applyFont="1" applyBorder="1" applyAlignment="1">
      <alignment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7" fillId="0" borderId="11" xfId="0" applyFont="1" applyFill="1" applyBorder="1" applyAlignment="1" applyProtection="1">
      <alignment vertical="center"/>
      <protection locked="0"/>
    </xf>
    <xf numFmtId="178" fontId="7" fillId="0" borderId="11" xfId="0" applyNumberFormat="1" applyFont="1" applyFill="1" applyBorder="1" applyAlignment="1" applyProtection="1">
      <alignment horizontal="center" vertical="center"/>
      <protection/>
    </xf>
    <xf numFmtId="10" fontId="13" fillId="0" borderId="11" xfId="0" applyNumberFormat="1" applyFont="1" applyBorder="1" applyAlignment="1">
      <alignment horizontal="center" vertical="center"/>
    </xf>
    <xf numFmtId="0" fontId="0" fillId="0" borderId="11" xfId="0" applyBorder="1" applyAlignment="1">
      <alignment/>
    </xf>
    <xf numFmtId="0" fontId="0" fillId="0" borderId="11" xfId="0" applyBorder="1" applyAlignment="1">
      <alignment horizontal="center"/>
    </xf>
    <xf numFmtId="0" fontId="30" fillId="0" borderId="11" xfId="0" applyFont="1" applyBorder="1" applyAlignment="1">
      <alignment wrapText="1"/>
    </xf>
    <xf numFmtId="0" fontId="7" fillId="0" borderId="11" xfId="0" applyFont="1" applyFill="1" applyBorder="1" applyAlignment="1" applyProtection="1">
      <alignment horizontal="center" vertical="center"/>
      <protection locked="0"/>
    </xf>
    <xf numFmtId="0" fontId="0" fillId="0" borderId="0" xfId="0" applyFont="1" applyFill="1" applyAlignment="1" applyProtection="1">
      <alignment/>
      <protection/>
    </xf>
    <xf numFmtId="0" fontId="0" fillId="0" borderId="0" xfId="0" applyFill="1" applyAlignment="1" applyProtection="1">
      <alignment/>
      <protection/>
    </xf>
    <xf numFmtId="0" fontId="9" fillId="0" borderId="0" xfId="0" applyNumberFormat="1" applyFont="1" applyFill="1" applyAlignment="1" applyProtection="1">
      <alignment horizontal="center" vertical="center"/>
      <protection/>
    </xf>
    <xf numFmtId="0" fontId="0" fillId="0" borderId="0" xfId="0" applyFont="1" applyFill="1" applyAlignment="1" applyProtection="1">
      <alignment horizontal="left" vertical="center"/>
      <protection/>
    </xf>
    <xf numFmtId="0" fontId="21" fillId="0" borderId="0" xfId="0" applyNumberFormat="1" applyFont="1" applyFill="1" applyAlignment="1" applyProtection="1">
      <alignment vertical="center"/>
      <protection/>
    </xf>
    <xf numFmtId="0" fontId="21" fillId="0" borderId="0" xfId="0" applyNumberFormat="1" applyFont="1" applyFill="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vertical="center"/>
      <protection/>
    </xf>
    <xf numFmtId="178" fontId="70" fillId="0" borderId="11" xfId="0" applyNumberFormat="1" applyFont="1" applyFill="1" applyBorder="1" applyAlignment="1" applyProtection="1">
      <alignment horizontal="center" vertical="center" shrinkToFit="1"/>
      <protection/>
    </xf>
    <xf numFmtId="3" fontId="0" fillId="0" borderId="11" xfId="0" applyNumberFormat="1" applyFont="1" applyFill="1" applyBorder="1" applyAlignment="1" applyProtection="1">
      <alignment horizontal="right" vertical="center"/>
      <protection/>
    </xf>
    <xf numFmtId="0" fontId="0" fillId="0" borderId="11" xfId="0" applyNumberFormat="1" applyFont="1" applyFill="1" applyBorder="1" applyAlignment="1" applyProtection="1">
      <alignment horizontal="right" vertical="center"/>
      <protection/>
    </xf>
    <xf numFmtId="176" fontId="0"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center" vertical="center"/>
      <protection/>
    </xf>
    <xf numFmtId="178" fontId="71" fillId="0" borderId="11" xfId="0" applyNumberFormat="1" applyFont="1" applyFill="1" applyBorder="1" applyAlignment="1" applyProtection="1">
      <alignment horizontal="center" vertical="center" shrinkToFit="1"/>
      <protection/>
    </xf>
    <xf numFmtId="0" fontId="0" fillId="0" borderId="0" xfId="0" applyFill="1" applyAlignment="1" applyProtection="1">
      <alignment vertical="center"/>
      <protection/>
    </xf>
    <xf numFmtId="0" fontId="9"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3"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vertical="center"/>
      <protection/>
    </xf>
    <xf numFmtId="0" fontId="0" fillId="0" borderId="11" xfId="0" applyFont="1" applyFill="1" applyBorder="1" applyAlignment="1" applyProtection="1">
      <alignment/>
      <protection/>
    </xf>
    <xf numFmtId="0" fontId="0" fillId="0" borderId="0" xfId="0" applyFill="1" applyAlignment="1">
      <alignment/>
    </xf>
    <xf numFmtId="0" fontId="0" fillId="0" borderId="0" xfId="0" applyFont="1" applyFill="1" applyAlignment="1" applyProtection="1">
      <alignment horizontal="right" vertical="center"/>
      <protection/>
    </xf>
    <xf numFmtId="0" fontId="71" fillId="0" borderId="11" xfId="0" applyFont="1" applyFill="1" applyBorder="1" applyAlignment="1">
      <alignment horizontal="center" vertical="center" wrapText="1"/>
    </xf>
    <xf numFmtId="179" fontId="0" fillId="0" borderId="11" xfId="0" applyNumberFormat="1" applyFont="1" applyFill="1" applyBorder="1" applyAlignment="1" applyProtection="1">
      <alignment vertical="center"/>
      <protection/>
    </xf>
    <xf numFmtId="0" fontId="70" fillId="0" borderId="11" xfId="0" applyFont="1" applyFill="1" applyBorder="1" applyAlignment="1">
      <alignment horizontal="center" vertical="center" wrapText="1"/>
    </xf>
    <xf numFmtId="0" fontId="0" fillId="0" borderId="11" xfId="0" applyFont="1" applyFill="1" applyBorder="1" applyAlignment="1" applyProtection="1">
      <alignment vertical="center"/>
      <protection/>
    </xf>
    <xf numFmtId="176" fontId="0" fillId="0" borderId="11" xfId="0" applyNumberFormat="1" applyFont="1" applyFill="1" applyBorder="1" applyAlignment="1" applyProtection="1">
      <alignment vertical="center" shrinkToFit="1"/>
      <protection/>
    </xf>
    <xf numFmtId="0" fontId="0" fillId="0" borderId="0" xfId="0" applyFont="1" applyFill="1" applyAlignment="1">
      <alignment/>
    </xf>
    <xf numFmtId="0" fontId="0" fillId="0" borderId="0" xfId="0" applyFont="1" applyAlignment="1">
      <alignment wrapText="1"/>
    </xf>
    <xf numFmtId="0" fontId="0" fillId="0" borderId="0" xfId="0" applyFont="1" applyAlignment="1">
      <alignment/>
    </xf>
    <xf numFmtId="0" fontId="31" fillId="0" borderId="0" xfId="0" applyFont="1" applyFill="1" applyAlignment="1">
      <alignment/>
    </xf>
    <xf numFmtId="0" fontId="31" fillId="0" borderId="0" xfId="0" applyFont="1" applyFill="1" applyAlignment="1">
      <alignment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6"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49" fontId="72" fillId="0" borderId="11" xfId="0" applyNumberFormat="1" applyFont="1" applyFill="1" applyBorder="1" applyAlignment="1" applyProtection="1">
      <alignment horizontal="center" vertical="center" wrapText="1"/>
      <protection/>
    </xf>
    <xf numFmtId="10" fontId="71" fillId="0" borderId="11" xfId="0" applyNumberFormat="1" applyFont="1" applyFill="1" applyBorder="1" applyAlignment="1">
      <alignment horizontal="center" vertical="center"/>
    </xf>
    <xf numFmtId="0" fontId="1" fillId="0" borderId="11" xfId="0" applyFont="1" applyFill="1" applyBorder="1" applyAlignment="1">
      <alignment horizontal="left" vertical="center" wrapText="1"/>
    </xf>
    <xf numFmtId="178" fontId="1" fillId="0" borderId="11" xfId="0" applyNumberFormat="1" applyFont="1" applyFill="1" applyBorder="1" applyAlignment="1">
      <alignment horizontal="right" vertical="center"/>
    </xf>
    <xf numFmtId="10" fontId="6" fillId="0" borderId="11" xfId="0" applyNumberFormat="1" applyFont="1" applyFill="1" applyBorder="1" applyAlignment="1">
      <alignment horizontal="center" vertical="center"/>
    </xf>
    <xf numFmtId="178" fontId="1" fillId="0" borderId="11" xfId="0" applyNumberFormat="1" applyFont="1" applyFill="1" applyBorder="1" applyAlignment="1">
      <alignment horizontal="left" vertical="center"/>
    </xf>
    <xf numFmtId="10" fontId="6" fillId="0" borderId="11" xfId="0" applyNumberFormat="1" applyFont="1" applyFill="1" applyBorder="1" applyAlignment="1">
      <alignment horizontal="center" vertical="center"/>
    </xf>
    <xf numFmtId="178" fontId="1" fillId="0" borderId="11" xfId="0" applyNumberFormat="1" applyFont="1" applyFill="1" applyBorder="1" applyAlignment="1">
      <alignment horizontal="right" vertical="center" wrapText="1"/>
    </xf>
    <xf numFmtId="10" fontId="6" fillId="0" borderId="11" xfId="0" applyNumberFormat="1" applyFont="1" applyFill="1" applyBorder="1" applyAlignment="1">
      <alignment horizontal="center" vertical="center" wrapText="1"/>
    </xf>
    <xf numFmtId="178" fontId="1" fillId="0" borderId="11" xfId="0" applyNumberFormat="1" applyFont="1" applyFill="1" applyBorder="1" applyAlignment="1">
      <alignment horizontal="left" vertical="center" wrapText="1"/>
    </xf>
    <xf numFmtId="0" fontId="0" fillId="0" borderId="0" xfId="0" applyFont="1" applyFill="1" applyAlignment="1">
      <alignment wrapText="1"/>
    </xf>
    <xf numFmtId="178" fontId="1" fillId="0" borderId="11" xfId="0" applyNumberFormat="1" applyFont="1" applyFill="1" applyBorder="1" applyAlignment="1">
      <alignment horizontal="right" vertical="center"/>
    </xf>
    <xf numFmtId="10" fontId="6" fillId="0" borderId="11" xfId="0" applyNumberFormat="1" applyFont="1" applyFill="1" applyBorder="1" applyAlignment="1">
      <alignment horizontal="center" vertical="center"/>
    </xf>
    <xf numFmtId="178" fontId="1" fillId="0" borderId="11" xfId="0" applyNumberFormat="1" applyFont="1" applyFill="1" applyBorder="1" applyAlignment="1">
      <alignment horizontal="left" vertical="center"/>
    </xf>
    <xf numFmtId="0" fontId="7" fillId="0" borderId="10" xfId="0" applyFont="1" applyFill="1" applyBorder="1" applyAlignment="1">
      <alignment/>
    </xf>
    <xf numFmtId="0" fontId="11" fillId="0" borderId="0" xfId="0" applyFont="1" applyFill="1" applyAlignment="1">
      <alignment/>
    </xf>
    <xf numFmtId="0" fontId="7" fillId="0" borderId="0" xfId="0" applyFont="1" applyFill="1" applyAlignment="1">
      <alignment/>
    </xf>
    <xf numFmtId="0" fontId="4" fillId="0" borderId="0" xfId="0" applyFont="1" applyFill="1" applyBorder="1" applyAlignment="1">
      <alignment horizontal="center" vertical="center"/>
    </xf>
    <xf numFmtId="0" fontId="13" fillId="0" borderId="10" xfId="0" applyFont="1" applyFill="1" applyBorder="1" applyAlignment="1">
      <alignment horizontal="left" vertical="center"/>
    </xf>
    <xf numFmtId="0" fontId="14" fillId="0" borderId="10" xfId="0" applyFont="1" applyFill="1" applyBorder="1" applyAlignment="1">
      <alignment horizontal="center" vertical="center"/>
    </xf>
    <xf numFmtId="0" fontId="13" fillId="0" borderId="10" xfId="0" applyFont="1" applyFill="1" applyBorder="1" applyAlignment="1">
      <alignment horizontal="right" vertical="center"/>
    </xf>
    <xf numFmtId="177" fontId="11" fillId="0" borderId="11" xfId="0" applyNumberFormat="1" applyFont="1" applyFill="1" applyBorder="1" applyAlignment="1">
      <alignment horizontal="left" vertical="center" shrinkToFit="1"/>
    </xf>
    <xf numFmtId="0" fontId="6" fillId="0" borderId="11"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shrinkToFit="1"/>
    </xf>
    <xf numFmtId="0" fontId="0" fillId="0" borderId="0" xfId="0" applyFont="1" applyAlignment="1">
      <alignment/>
    </xf>
    <xf numFmtId="0" fontId="3" fillId="0" borderId="0" xfId="0" applyFont="1" applyAlignment="1">
      <alignment/>
    </xf>
    <xf numFmtId="0" fontId="70" fillId="0" borderId="0" xfId="0" applyFont="1" applyAlignment="1">
      <alignment/>
    </xf>
    <xf numFmtId="0" fontId="0" fillId="0" borderId="0" xfId="0" applyFont="1" applyAlignment="1">
      <alignment horizontal="center"/>
    </xf>
    <xf numFmtId="0" fontId="6" fillId="0" borderId="10"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71" fillId="0" borderId="11" xfId="0" applyFont="1" applyBorder="1" applyAlignment="1">
      <alignment horizontal="left" vertical="center"/>
    </xf>
    <xf numFmtId="178" fontId="71" fillId="0" borderId="11" xfId="0" applyNumberFormat="1" applyFont="1" applyBorder="1" applyAlignment="1">
      <alignment horizontal="center" vertical="center"/>
    </xf>
    <xf numFmtId="10" fontId="71" fillId="0" borderId="11" xfId="0" applyNumberFormat="1" applyFont="1" applyBorder="1" applyAlignment="1">
      <alignment horizontal="center" vertical="center"/>
    </xf>
    <xf numFmtId="0" fontId="70" fillId="0" borderId="11" xfId="0" applyFont="1" applyBorder="1" applyAlignment="1">
      <alignment horizontal="left" vertical="center" wrapText="1"/>
    </xf>
    <xf numFmtId="0" fontId="70" fillId="0" borderId="0" xfId="0" applyFont="1" applyAlignment="1">
      <alignment/>
    </xf>
    <xf numFmtId="0" fontId="15" fillId="0" borderId="11" xfId="0" applyFont="1" applyBorder="1" applyAlignment="1">
      <alignment horizontal="left" vertical="center" wrapText="1"/>
    </xf>
    <xf numFmtId="0" fontId="0" fillId="0" borderId="0" xfId="0" applyFont="1" applyFill="1" applyAlignment="1">
      <alignment/>
    </xf>
    <xf numFmtId="0" fontId="7" fillId="0" borderId="0" xfId="0" applyFont="1" applyFill="1" applyAlignment="1">
      <alignment/>
    </xf>
    <xf numFmtId="0" fontId="13" fillId="0" borderId="0" xfId="0" applyFont="1" applyFill="1" applyAlignment="1">
      <alignment/>
    </xf>
    <xf numFmtId="0" fontId="7" fillId="0" borderId="0" xfId="0" applyFont="1" applyFill="1" applyAlignment="1">
      <alignment vertical="center"/>
    </xf>
    <xf numFmtId="0" fontId="7" fillId="0" borderId="0" xfId="0" applyFont="1" applyFill="1" applyAlignment="1">
      <alignment/>
    </xf>
    <xf numFmtId="0" fontId="68" fillId="0" borderId="0" xfId="0" applyFont="1" applyFill="1" applyAlignment="1">
      <alignment horizontal="center"/>
    </xf>
    <xf numFmtId="0" fontId="4" fillId="0" borderId="0" xfId="55" applyFont="1" applyFill="1" applyAlignment="1">
      <alignment horizontal="center"/>
      <protection/>
    </xf>
    <xf numFmtId="0" fontId="73" fillId="0" borderId="0" xfId="55" applyFont="1" applyFill="1" applyAlignment="1">
      <alignment horizontal="center"/>
      <protection/>
    </xf>
    <xf numFmtId="0" fontId="0" fillId="0" borderId="0" xfId="55" applyFont="1" applyFill="1">
      <alignment/>
      <protection/>
    </xf>
    <xf numFmtId="0" fontId="11" fillId="0" borderId="11" xfId="55" applyFont="1" applyFill="1" applyBorder="1" applyAlignment="1">
      <alignment horizontal="center" vertical="center"/>
      <protection/>
    </xf>
    <xf numFmtId="0" fontId="3" fillId="0" borderId="11" xfId="55" applyFont="1" applyFill="1" applyBorder="1" applyAlignment="1">
      <alignment horizontal="center" vertical="center"/>
      <protection/>
    </xf>
    <xf numFmtId="0" fontId="11" fillId="0" borderId="11" xfId="0" applyFont="1" applyFill="1" applyBorder="1" applyAlignment="1" applyProtection="1">
      <alignment horizontal="left" vertical="center"/>
      <protection locked="0"/>
    </xf>
    <xf numFmtId="178" fontId="71" fillId="0" borderId="11" xfId="0" applyNumberFormat="1" applyFont="1" applyFill="1" applyBorder="1" applyAlignment="1" applyProtection="1">
      <alignment horizontal="center" vertical="center"/>
      <protection/>
    </xf>
    <xf numFmtId="0" fontId="13" fillId="0" borderId="11" xfId="0" applyFont="1" applyFill="1" applyBorder="1" applyAlignment="1">
      <alignment/>
    </xf>
    <xf numFmtId="49" fontId="13" fillId="0" borderId="11" xfId="55" applyNumberFormat="1" applyFont="1" applyFill="1" applyBorder="1" applyAlignment="1">
      <alignment vertical="center"/>
      <protection/>
    </xf>
    <xf numFmtId="178" fontId="15" fillId="0" borderId="11" xfId="0" applyNumberFormat="1" applyFont="1" applyFill="1" applyBorder="1" applyAlignment="1">
      <alignment horizontal="left" vertical="center" wrapText="1" shrinkToFit="1"/>
    </xf>
    <xf numFmtId="178" fontId="6" fillId="0" borderId="11" xfId="0" applyNumberFormat="1" applyFont="1" applyFill="1" applyBorder="1" applyAlignment="1" applyProtection="1">
      <alignment horizontal="center" vertical="center"/>
      <protection/>
    </xf>
    <xf numFmtId="0" fontId="7" fillId="0" borderId="11" xfId="0" applyFont="1" applyFill="1" applyBorder="1" applyAlignment="1">
      <alignment/>
    </xf>
    <xf numFmtId="49" fontId="13" fillId="0" borderId="11" xfId="55" applyNumberFormat="1" applyFont="1" applyFill="1" applyBorder="1" applyAlignment="1">
      <alignment vertical="center" wrapText="1"/>
      <protection/>
    </xf>
    <xf numFmtId="178"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locked="0"/>
    </xf>
    <xf numFmtId="0" fontId="13" fillId="0" borderId="11" xfId="76" applyFont="1" applyFill="1" applyBorder="1" applyAlignment="1">
      <alignment horizontal="left" vertical="center"/>
      <protection/>
    </xf>
    <xf numFmtId="178" fontId="15" fillId="0" borderId="11" xfId="0" applyNumberFormat="1" applyFont="1" applyFill="1" applyBorder="1" applyAlignment="1">
      <alignment horizontal="left" vertical="center" shrinkToFit="1"/>
    </xf>
    <xf numFmtId="0" fontId="6" fillId="0" borderId="11" xfId="0" applyFont="1" applyFill="1" applyBorder="1" applyAlignment="1" applyProtection="1">
      <alignment horizontal="center" vertical="center"/>
      <protection locked="0"/>
    </xf>
    <xf numFmtId="178" fontId="18" fillId="0" borderId="11" xfId="0" applyNumberFormat="1" applyFont="1" applyFill="1" applyBorder="1" applyAlignment="1">
      <alignment horizontal="left" vertical="center" shrinkToFit="1"/>
    </xf>
    <xf numFmtId="0" fontId="22" fillId="0" borderId="11"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2" fillId="0" borderId="11" xfId="0" applyFont="1" applyFill="1" applyBorder="1" applyAlignment="1" applyProtection="1">
      <alignment vertical="center"/>
      <protection locked="0"/>
    </xf>
    <xf numFmtId="0" fontId="13" fillId="0" borderId="11" xfId="0" applyFont="1" applyFill="1" applyBorder="1" applyAlignment="1">
      <alignment vertical="center" wrapText="1"/>
    </xf>
    <xf numFmtId="0" fontId="18" fillId="0" borderId="11" xfId="0" applyFont="1" applyFill="1" applyBorder="1" applyAlignment="1" applyProtection="1">
      <alignment vertical="center" wrapText="1"/>
      <protection locked="0"/>
    </xf>
    <xf numFmtId="0" fontId="15" fillId="0" borderId="11" xfId="40" applyFont="1" applyFill="1" applyBorder="1" applyAlignment="1">
      <alignment vertical="center" wrapText="1"/>
    </xf>
    <xf numFmtId="178" fontId="15" fillId="0" borderId="11" xfId="0" applyNumberFormat="1" applyFont="1" applyFill="1" applyBorder="1" applyAlignment="1">
      <alignment horizontal="left" vertical="center" wrapText="1"/>
    </xf>
    <xf numFmtId="180" fontId="15" fillId="0" borderId="11" xfId="40" applyNumberFormat="1" applyFont="1" applyFill="1" applyBorder="1" applyAlignment="1">
      <alignment vertical="center" wrapText="1"/>
    </xf>
    <xf numFmtId="0" fontId="15" fillId="0" borderId="11" xfId="0" applyFont="1" applyFill="1" applyBorder="1" applyAlignment="1" applyProtection="1">
      <alignment vertical="center" wrapText="1"/>
      <protection locked="0"/>
    </xf>
    <xf numFmtId="0" fontId="11" fillId="0" borderId="11" xfId="0" applyFont="1" applyFill="1" applyBorder="1" applyAlignment="1" applyProtection="1">
      <alignment vertical="center"/>
      <protection locked="0"/>
    </xf>
    <xf numFmtId="0" fontId="3" fillId="0" borderId="17" xfId="0" applyFont="1" applyBorder="1" applyAlignment="1">
      <alignment horizontal="center" vertical="center" wrapText="1"/>
    </xf>
    <xf numFmtId="0" fontId="0" fillId="0" borderId="11" xfId="0" applyFont="1" applyBorder="1" applyAlignment="1">
      <alignment/>
    </xf>
    <xf numFmtId="180" fontId="0" fillId="0" borderId="11" xfId="0" applyNumberFormat="1" applyFont="1" applyBorder="1" applyAlignment="1">
      <alignment/>
    </xf>
    <xf numFmtId="180" fontId="6" fillId="0" borderId="11" xfId="0" applyNumberFormat="1" applyFont="1" applyBorder="1" applyAlignment="1">
      <alignment horizontal="center" vertical="center"/>
    </xf>
    <xf numFmtId="180" fontId="6" fillId="0" borderId="11" xfId="0" applyNumberFormat="1" applyFont="1" applyBorder="1" applyAlignment="1">
      <alignment vertical="center"/>
    </xf>
    <xf numFmtId="0" fontId="6" fillId="0" borderId="11" xfId="0" applyFont="1" applyBorder="1" applyAlignment="1">
      <alignment horizontal="center" vertical="center"/>
    </xf>
    <xf numFmtId="0" fontId="34" fillId="0" borderId="11" xfId="0" applyFont="1" applyBorder="1" applyAlignment="1">
      <alignment horizontal="left" vertical="center"/>
    </xf>
    <xf numFmtId="177" fontId="6" fillId="0" borderId="11" xfId="0" applyNumberFormat="1" applyFont="1" applyBorder="1" applyAlignment="1">
      <alignment horizontal="center" vertical="center"/>
    </xf>
    <xf numFmtId="177" fontId="6" fillId="0" borderId="11" xfId="0" applyNumberFormat="1" applyFont="1" applyBorder="1" applyAlignment="1">
      <alignment vertical="center"/>
    </xf>
    <xf numFmtId="178" fontId="3" fillId="0" borderId="11" xfId="0" applyNumberFormat="1" applyFont="1" applyBorder="1" applyAlignment="1">
      <alignment horizontal="center" vertical="center"/>
    </xf>
    <xf numFmtId="180" fontId="6" fillId="0" borderId="11" xfId="0" applyNumberFormat="1" applyFont="1" applyBorder="1" applyAlignment="1">
      <alignment horizontal="center" vertical="center"/>
    </xf>
    <xf numFmtId="178" fontId="13" fillId="0" borderId="11" xfId="0" applyNumberFormat="1" applyFont="1" applyBorder="1" applyAlignment="1">
      <alignment horizontal="center" vertical="center"/>
    </xf>
    <xf numFmtId="0" fontId="0" fillId="0" borderId="0" xfId="0" applyAlignment="1">
      <alignment wrapText="1"/>
    </xf>
    <xf numFmtId="0" fontId="12" fillId="0" borderId="0" xfId="0" applyFont="1" applyBorder="1" applyAlignment="1">
      <alignment horizontal="center" vertical="center" wrapText="1"/>
    </xf>
    <xf numFmtId="0" fontId="6" fillId="0" borderId="10" xfId="0" applyFont="1" applyBorder="1" applyAlignment="1">
      <alignment horizontal="left" vertical="center" wrapText="1"/>
    </xf>
    <xf numFmtId="10" fontId="11" fillId="0" borderId="11" xfId="0" applyNumberFormat="1" applyFont="1" applyBorder="1" applyAlignment="1">
      <alignment horizontal="center" vertical="center"/>
    </xf>
    <xf numFmtId="0" fontId="6" fillId="0" borderId="11" xfId="0" applyFont="1" applyBorder="1" applyAlignment="1">
      <alignment horizontal="left" vertical="center" wrapText="1" shrinkToFit="1"/>
    </xf>
    <xf numFmtId="0" fontId="11" fillId="0" borderId="17" xfId="0" applyFont="1" applyBorder="1" applyAlignment="1">
      <alignment horizontal="center" vertical="center" wrapText="1"/>
    </xf>
    <xf numFmtId="177" fontId="35" fillId="0" borderId="11" xfId="0" applyNumberFormat="1" applyFont="1" applyBorder="1" applyAlignment="1">
      <alignment horizontal="left" vertical="center" wrapText="1"/>
    </xf>
    <xf numFmtId="0" fontId="11" fillId="0" borderId="0" xfId="0" applyFont="1" applyAlignment="1">
      <alignment wrapText="1"/>
    </xf>
    <xf numFmtId="177" fontId="36" fillId="0" borderId="11" xfId="0" applyNumberFormat="1" applyFont="1" applyBorder="1" applyAlignment="1">
      <alignment horizontal="left" vertical="center" wrapText="1"/>
    </xf>
    <xf numFmtId="10" fontId="74" fillId="0" borderId="11" xfId="0" applyNumberFormat="1" applyFont="1" applyFill="1" applyBorder="1" applyAlignment="1">
      <alignment horizontal="center" vertical="center"/>
    </xf>
    <xf numFmtId="177" fontId="37" fillId="0" borderId="11" xfId="0" applyNumberFormat="1" applyFont="1" applyBorder="1" applyAlignment="1">
      <alignment horizontal="left" vertical="center" wrapText="1"/>
    </xf>
    <xf numFmtId="177" fontId="38" fillId="0" borderId="11" xfId="0" applyNumberFormat="1" applyFont="1" applyBorder="1" applyAlignment="1">
      <alignment horizontal="left" vertical="center" wrapText="1"/>
    </xf>
    <xf numFmtId="177" fontId="39" fillId="0" borderId="11" xfId="0" applyNumberFormat="1" applyFont="1" applyBorder="1" applyAlignment="1">
      <alignment horizontal="left" vertical="center" wrapText="1"/>
    </xf>
    <xf numFmtId="0" fontId="11" fillId="0" borderId="17" xfId="0" applyFont="1" applyFill="1" applyBorder="1" applyAlignment="1">
      <alignment horizontal="center" vertical="center" wrapText="1"/>
    </xf>
    <xf numFmtId="0" fontId="3" fillId="0" borderId="11" xfId="0" applyFont="1" applyFill="1" applyBorder="1" applyAlignment="1">
      <alignment horizontal="left" vertical="center"/>
    </xf>
    <xf numFmtId="0" fontId="13" fillId="0" borderId="11" xfId="0" applyFont="1" applyFill="1" applyBorder="1" applyAlignment="1">
      <alignment horizontal="center" vertical="center"/>
    </xf>
    <xf numFmtId="0" fontId="15" fillId="0" borderId="11" xfId="0" applyFont="1" applyFill="1" applyBorder="1" applyAlignment="1">
      <alignment vertical="center" wrapText="1"/>
    </xf>
    <xf numFmtId="0" fontId="6" fillId="0" borderId="0" xfId="0" applyFont="1" applyBorder="1" applyAlignment="1">
      <alignment horizontal="left" vertical="center"/>
    </xf>
    <xf numFmtId="0" fontId="27" fillId="0" borderId="0" xfId="0" applyFont="1" applyBorder="1" applyAlignment="1">
      <alignment horizontal="center" vertical="center"/>
    </xf>
    <xf numFmtId="0" fontId="6" fillId="0" borderId="0" xfId="0" applyFont="1" applyBorder="1" applyAlignment="1">
      <alignment horizontal="right" vertical="center"/>
    </xf>
    <xf numFmtId="0" fontId="40" fillId="0" borderId="11" xfId="0" applyFont="1" applyBorder="1" applyAlignment="1">
      <alignment horizontal="left" vertical="center"/>
    </xf>
    <xf numFmtId="178"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10" fontId="0" fillId="0" borderId="11" xfId="0" applyNumberFormat="1" applyFont="1" applyBorder="1" applyAlignment="1">
      <alignment horizontal="center" vertical="center"/>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17" xfId="0" applyFont="1" applyBorder="1" applyAlignment="1">
      <alignment horizontal="left" vertical="center" wrapText="1"/>
    </xf>
    <xf numFmtId="0" fontId="15" fillId="0" borderId="20" xfId="0" applyFont="1" applyBorder="1" applyAlignment="1">
      <alignment vertical="center" wrapText="1"/>
    </xf>
    <xf numFmtId="0" fontId="15" fillId="0" borderId="11" xfId="0" applyFont="1" applyBorder="1" applyAlignment="1">
      <alignment horizontal="center" vertical="center"/>
    </xf>
    <xf numFmtId="10" fontId="7" fillId="0" borderId="11" xfId="0" applyNumberFormat="1" applyFont="1" applyBorder="1" applyAlignment="1">
      <alignment horizontal="center" vertical="center"/>
    </xf>
    <xf numFmtId="0" fontId="21" fillId="0" borderId="11" xfId="0" applyFont="1" applyBorder="1" applyAlignment="1">
      <alignment horizontal="center" vertical="center"/>
    </xf>
    <xf numFmtId="0" fontId="0" fillId="0" borderId="11" xfId="0" applyFont="1" applyBorder="1" applyAlignment="1">
      <alignment horizontal="center" vertical="center"/>
    </xf>
    <xf numFmtId="0" fontId="6" fillId="0" borderId="11" xfId="0" applyFont="1" applyBorder="1" applyAlignment="1">
      <alignment horizontal="center"/>
    </xf>
    <xf numFmtId="10" fontId="0"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40" fillId="0" borderId="11" xfId="0" applyFont="1" applyBorder="1" applyAlignment="1">
      <alignment horizontal="center" vertical="center"/>
    </xf>
    <xf numFmtId="0" fontId="41" fillId="0" borderId="0" xfId="0" applyFont="1" applyAlignment="1">
      <alignment horizontal="center"/>
    </xf>
    <xf numFmtId="0" fontId="15" fillId="0" borderId="0" xfId="0" applyFont="1" applyAlignment="1">
      <alignment horizontal="left"/>
    </xf>
    <xf numFmtId="0" fontId="42" fillId="0" borderId="0" xfId="0" applyFont="1" applyAlignment="1">
      <alignment horizontal="center"/>
    </xf>
    <xf numFmtId="0" fontId="15" fillId="0" borderId="0" xfId="0" applyFont="1" applyBorder="1" applyAlignment="1">
      <alignment horizontal="right"/>
    </xf>
    <xf numFmtId="0" fontId="40" fillId="0" borderId="11" xfId="0" applyFont="1" applyBorder="1" applyAlignment="1">
      <alignment vertical="center"/>
    </xf>
    <xf numFmtId="49" fontId="6" fillId="0" borderId="11" xfId="0" applyNumberFormat="1" applyFont="1" applyBorder="1" applyAlignment="1">
      <alignment vertical="center"/>
    </xf>
    <xf numFmtId="0" fontId="0" fillId="0" borderId="11" xfId="0" applyFont="1" applyBorder="1" applyAlignment="1">
      <alignment vertical="center"/>
    </xf>
    <xf numFmtId="0" fontId="0" fillId="0" borderId="11" xfId="0" applyFont="1" applyBorder="1" applyAlignment="1">
      <alignment vertical="center"/>
    </xf>
    <xf numFmtId="0" fontId="17" fillId="0" borderId="11" xfId="0" applyFont="1" applyBorder="1" applyAlignment="1">
      <alignment vertical="center"/>
    </xf>
    <xf numFmtId="0" fontId="15" fillId="0" borderId="11" xfId="0" applyFont="1" applyBorder="1" applyAlignment="1" applyProtection="1">
      <alignment vertical="center"/>
      <protection locked="0"/>
    </xf>
    <xf numFmtId="0" fontId="32" fillId="0" borderId="11" xfId="0" applyFont="1" applyBorder="1" applyAlignment="1" applyProtection="1">
      <alignment horizontal="right" vertical="center"/>
      <protection locked="0"/>
    </xf>
    <xf numFmtId="0" fontId="34" fillId="0" borderId="11" xfId="0" applyFont="1" applyBorder="1" applyAlignment="1">
      <alignment vertical="center"/>
    </xf>
    <xf numFmtId="0" fontId="3" fillId="0" borderId="11" xfId="0" applyFont="1" applyBorder="1" applyAlignment="1" applyProtection="1">
      <alignment vertical="center"/>
      <protection locked="0"/>
    </xf>
    <xf numFmtId="0" fontId="25" fillId="0" borderId="11" xfId="0" applyFont="1" applyFill="1" applyBorder="1" applyAlignment="1">
      <alignment vertical="center"/>
    </xf>
    <xf numFmtId="0" fontId="25" fillId="0" borderId="11" xfId="0" applyFont="1" applyBorder="1" applyAlignment="1">
      <alignment horizontal="right" vertical="center"/>
    </xf>
    <xf numFmtId="0" fontId="0" fillId="0" borderId="11" xfId="0" applyFont="1" applyBorder="1" applyAlignment="1">
      <alignment/>
    </xf>
    <xf numFmtId="0" fontId="6" fillId="0" borderId="11" xfId="0" applyFont="1" applyFill="1" applyBorder="1" applyAlignment="1">
      <alignment horizontal="right" vertical="center"/>
    </xf>
    <xf numFmtId="0" fontId="0" fillId="0" borderId="11" xfId="0" applyFont="1" applyFill="1" applyBorder="1" applyAlignment="1">
      <alignment vertical="center"/>
    </xf>
    <xf numFmtId="0" fontId="3" fillId="0" borderId="11" xfId="0" applyFont="1" applyBorder="1" applyAlignment="1" applyProtection="1">
      <alignment horizontal="left" vertical="center"/>
      <protection locked="0"/>
    </xf>
    <xf numFmtId="0" fontId="25" fillId="0" borderId="11" xfId="0" applyFont="1" applyBorder="1" applyAlignment="1">
      <alignment vertical="center"/>
    </xf>
    <xf numFmtId="0" fontId="75" fillId="0" borderId="11" xfId="0" applyFont="1" applyBorder="1" applyAlignment="1">
      <alignment vertical="center"/>
    </xf>
    <xf numFmtId="0" fontId="11" fillId="0" borderId="11" xfId="0" applyFont="1" applyBorder="1" applyAlignment="1">
      <alignment horizontal="left" vertical="center"/>
    </xf>
    <xf numFmtId="0" fontId="25" fillId="0" borderId="11" xfId="0" applyFont="1" applyBorder="1" applyAlignment="1">
      <alignment vertical="center"/>
    </xf>
    <xf numFmtId="180" fontId="15" fillId="0" borderId="11" xfId="40" applyNumberFormat="1" applyFont="1" applyFill="1" applyBorder="1" applyAlignment="1">
      <alignment vertical="center" wrapText="1"/>
    </xf>
    <xf numFmtId="0" fontId="24" fillId="0" borderId="11" xfId="0" applyFont="1" applyBorder="1" applyAlignment="1" applyProtection="1">
      <alignment horizontal="center" vertical="center"/>
      <protection/>
    </xf>
    <xf numFmtId="0" fontId="7" fillId="0" borderId="11" xfId="0" applyFont="1" applyBorder="1" applyAlignment="1">
      <alignment vertical="center"/>
    </xf>
    <xf numFmtId="0" fontId="11" fillId="0" borderId="11" xfId="0" applyFont="1" applyBorder="1" applyAlignment="1" applyProtection="1">
      <alignment vertical="center"/>
      <protection locked="0"/>
    </xf>
    <xf numFmtId="180" fontId="15" fillId="0" borderId="11" xfId="40" applyNumberFormat="1" applyFont="1" applyBorder="1" applyAlignment="1">
      <alignment vertical="center" wrapText="1"/>
    </xf>
    <xf numFmtId="0" fontId="0" fillId="0" borderId="11" xfId="0" applyFont="1" applyFill="1" applyBorder="1" applyAlignment="1">
      <alignment/>
    </xf>
    <xf numFmtId="0" fontId="0" fillId="0" borderId="11" xfId="0" applyFont="1" applyBorder="1" applyAlignment="1" applyProtection="1">
      <alignment/>
      <protection locked="0"/>
    </xf>
    <xf numFmtId="0" fontId="15" fillId="0" borderId="11" xfId="40" applyFont="1" applyBorder="1" applyAlignment="1">
      <alignment vertical="center" wrapText="1"/>
    </xf>
    <xf numFmtId="0" fontId="44" fillId="0" borderId="11" xfId="0" applyFont="1" applyBorder="1" applyAlignment="1">
      <alignment vertical="center"/>
    </xf>
    <xf numFmtId="0" fontId="1" fillId="0" borderId="11" xfId="0" applyFont="1" applyBorder="1" applyAlignment="1" applyProtection="1">
      <alignment vertical="center"/>
      <protection/>
    </xf>
    <xf numFmtId="0" fontId="45" fillId="0" borderId="11" xfId="0" applyFont="1" applyBorder="1" applyAlignment="1">
      <alignment/>
    </xf>
    <xf numFmtId="0" fontId="45" fillId="0" borderId="11" xfId="0" applyFont="1" applyBorder="1" applyAlignment="1">
      <alignment horizontal="center"/>
    </xf>
    <xf numFmtId="0" fontId="13" fillId="0" borderId="11" xfId="0" applyFont="1" applyBorder="1" applyAlignment="1">
      <alignment horizontal="right" vertical="center"/>
    </xf>
  </cellXfs>
  <cellStyles count="71">
    <cellStyle name="Normal" xfId="0"/>
    <cellStyle name="Currency [0]" xfId="15"/>
    <cellStyle name="20% - 强调文字颜色 3" xfId="16"/>
    <cellStyle name="输入" xfId="17"/>
    <cellStyle name="Currency" xfId="18"/>
    <cellStyle name="常规_2013.5月报徐县长报表" xfId="19"/>
    <cellStyle name="Comma [0]" xfId="20"/>
    <cellStyle name="40% - 强调文字颜色 3" xfId="21"/>
    <cellStyle name="差" xfId="22"/>
    <cellStyle name="Comma" xfId="23"/>
    <cellStyle name="Hyperlink" xfId="24"/>
    <cellStyle name="常规_交口县预算公开表" xfId="25"/>
    <cellStyle name="60% - 强调文字颜色 3" xfId="26"/>
    <cellStyle name="Percent" xfId="27"/>
    <cellStyle name="常规_2010部门预算报人大表格表" xfId="28"/>
    <cellStyle name="Followed Hyperlink" xfId="29"/>
    <cellStyle name="注释" xfId="30"/>
    <cellStyle name="60% - 强调文字颜色 2" xfId="31"/>
    <cellStyle name="标题 4" xfId="32"/>
    <cellStyle name="警告文本" xfId="33"/>
    <cellStyle name="_ET_STYLE_NoName_00_" xfId="34"/>
    <cellStyle name="常规_2016部门预算支出（12.31）_2017年预算草案表（人大常委会）" xfId="35"/>
    <cellStyle name="标题" xfId="36"/>
    <cellStyle name="解释性文本" xfId="37"/>
    <cellStyle name="标题 1" xfId="38"/>
    <cellStyle name="标题 2" xfId="39"/>
    <cellStyle name="常规_2016部门预算支出（12.3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常规_2011年财税任务计划表(市计划3.9亿元测算)" xfId="55"/>
    <cellStyle name="20% - 强调文字颜色 1" xfId="56"/>
    <cellStyle name="40% - 强调文字颜色 1" xfId="57"/>
    <cellStyle name="20% - 强调文字颜色 2" xfId="58"/>
    <cellStyle name="40% - 强调文字颜色 2" xfId="59"/>
    <cellStyle name="强调文字颜色 3" xfId="60"/>
    <cellStyle name="常规_2011年财税任务计划表(市计划3.9亿元测算)_2017年预算测算表"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常规_2011年部门预算综合测算表（汇报徐县长）" xfId="70"/>
    <cellStyle name="常规_2014年市财政与交口县财政年终决算结算单" xfId="71"/>
    <cellStyle name="60% - 强调文字颜色 6" xfId="72"/>
    <cellStyle name="差_2、2015人大会6.20（报人大）" xfId="73"/>
    <cellStyle name="常规_2012年部门预算（重新修改）" xfId="74"/>
    <cellStyle name="常规_2016年市财政与交口县财政年终决算结算单（最后）" xfId="75"/>
    <cellStyle name="常规_2011年财税任务计划表(4亿元测算)" xfId="76"/>
    <cellStyle name="好_2、2015人大会6.20（报人大）" xfId="77"/>
    <cellStyle name="常规_04-分类改革-预算表" xfId="78"/>
    <cellStyle name="样式 1" xfId="79"/>
    <cellStyle name="常规_2010部门预算报人大表格表_2017年预算测算表（预算股）" xfId="80"/>
    <cellStyle name="常规_2011年上年结转" xfId="81"/>
    <cellStyle name="常规_2007年保工资、保运转最低支出标准" xfId="82"/>
    <cellStyle name="常规 7" xfId="83"/>
    <cellStyle name="常规_山西省2014年全省和省本级预算执行情况与2015年全省和省本级预算草案（汇总全省和省本级0123）"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39044;&#31639;&#32929;\2018&#39044;&#31639;\&#39044;&#31639;&#25253;&#20154;&#22823;\2018&#24180;&#39044;&#31639;&#33609;&#26696;&#34920;(&#20154;&#22823;&#24120;&#22996;&#202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7\&#39044;&#31639;&#25903;&#20986;\2017&#37096;&#38376;&#39044;&#31639;&#25903;&#20986;&#65288;12.30&#6528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8&#24180;&#39044;&#31639;&#20844;&#24320;-&#21439;\2017&#24180;&#36130;&#25919;&#39044;&#31639;&#25191;&#34892;&#24773;&#20917;&#19982;2018&#24180;&#36130;&#25919;&#39044;&#31639;&#33609;&#2669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2022&#24180;\2022&#39044;&#31639;\&#20154;&#22823;&#24120;&#22996;&#20250;\2022&#24180;&#39044;&#31639;&#33609;&#26696;&#34920;(&#20154;&#22823;&#24120;&#22996;&#2025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20&#24180;\&#39044;&#31639;\2020&#24180;&#39044;&#31639;&#33609;&#26696;&#34920;(2020.2.10&#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21&#24180;&#39044;&#31639;&#33609;&#26696;&#349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20\&#19979;&#25991;\&#39044;&#31639;&#20844;&#24320;\2020&#20132;&#21475;&#21439;&#32423;&#39044;&#31639;&#20844;&#24320;\2020&#24180;&#39044;&#31639;&#33609;&#26696;&#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020\&#19979;&#25991;\&#39044;&#31639;&#20844;&#24320;\2020&#20132;&#21475;&#21439;&#32423;&#39044;&#31639;&#20844;&#24320;\&#39044;&#21578;&#306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皮"/>
      <sheetName val="2017年结算单"/>
      <sheetName val="2017年财政收入完成情况表"/>
      <sheetName val="2017年基金完成情况表 "/>
      <sheetName val="2017年财政支出执行情况表"/>
      <sheetName val="2017年基金支出情况表"/>
      <sheetName val="2017年社会保险基金 "/>
      <sheetName val="2018年收入预测表"/>
      <sheetName val="2018年公共财政收入"/>
      <sheetName val="2018年收支平衡表"/>
      <sheetName val="2018年公共财政支出预算 "/>
      <sheetName val="2018年部门预算支出汇总表"/>
      <sheetName val="2018年部门预算明细表"/>
      <sheetName val="2018年社会保险基金"/>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皮 "/>
      <sheetName val="2017.12..31"/>
      <sheetName val="地级专项"/>
      <sheetName val="上年结转"/>
      <sheetName val="对账"/>
      <sheetName val="对账 (2)"/>
      <sheetName val="结转明细"/>
      <sheetName val="结转明细 (基金)"/>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7年公共财政收入完成情况表"/>
      <sheetName val="2017年公共财政支出执行情况表"/>
      <sheetName val="2017年政府性基金收入完成情况表 "/>
      <sheetName val="2017年政府性基金支出情况表"/>
      <sheetName val="2017年国有资本经营预算收支情况表"/>
      <sheetName val="2017年社会保险基金收支情况表"/>
      <sheetName val="2018年一般公共预算收入总算（草案）"/>
      <sheetName val="2018年一般公共预算收入预算（草案）"/>
      <sheetName val="2018年一般公共预算支出总表（草案）"/>
      <sheetName val="2018年一般公共预算支出（草案）"/>
      <sheetName val="2018年一般公共预算支出分经济科目表（草案）"/>
      <sheetName val="2018年一般公共预算基本支出分经济科目表（草案）"/>
      <sheetName val="2018年政府性基金预算收入（草案）"/>
      <sheetName val="2018年政府性基金预算支出（草案）"/>
      <sheetName val="2018年国有资本经营预算收支（草案）"/>
      <sheetName val="2018年社会保险基金预算收支（草案）"/>
      <sheetName val="2018年一般性转移支付项目表"/>
      <sheetName val="2018年专项转移支付项目表 "/>
      <sheetName val="2018年“三公经费”预算支出（草案）"/>
      <sheetName val="交口县2016年和2017年一般债务余额"/>
      <sheetName val="交口县2016年和2017年专项债务余额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皮"/>
      <sheetName val="2019年结算单"/>
      <sheetName val="2021年结算单"/>
      <sheetName val="2021年财政收入完成情况表"/>
      <sheetName val="2021年基金完成情况表 "/>
      <sheetName val="2021年财政支出执行情况表"/>
      <sheetName val="2021年基金支出情况表"/>
      <sheetName val="2021年国有资本经营"/>
      <sheetName val="2021年社会保险基金 "/>
      <sheetName val="2022年收入预测表"/>
      <sheetName val="2022年公共财政收入"/>
      <sheetName val="2022年公共预算收支平衡表"/>
      <sheetName val="2022年政府性基金收支平衡表"/>
      <sheetName val="2022年公共财政支出预算 "/>
      <sheetName val="2022年部门预算支出汇总表 "/>
      <sheetName val="2022年部门预算明细表  "/>
      <sheetName val="2022年国有资本经营"/>
      <sheetName val="2022年社会保险基金"/>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皮"/>
      <sheetName val="2019年结算单"/>
      <sheetName val="2019年财政收入完成情况表"/>
      <sheetName val="2019年基金完成情况表 "/>
      <sheetName val="2019年财政支出执行情况表"/>
      <sheetName val="2019年基金支出情况表"/>
      <sheetName val="2019年社会保险基金 "/>
      <sheetName val="2020年收入预测表"/>
      <sheetName val="2020年公共财政收入"/>
      <sheetName val="2020年公共预算收支平衡表"/>
      <sheetName val="2020年政府性基金收支平衡表"/>
      <sheetName val="2019年公共财政支出预算 "/>
      <sheetName val="2020年部门预算支出汇总表 "/>
      <sheetName val="2020年部门预算明细表"/>
      <sheetName val="2019年社会保险基金"/>
      <sheetName val="2020三基建设"/>
      <sheetName val="缺口明细"/>
      <sheetName val="2020年部门预算明细表 (原)"/>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19年结算单"/>
      <sheetName val="2020年财政收入完成情况表"/>
      <sheetName val="2020年财政支出执行情况表"/>
      <sheetName val="2020年基金收入完成情况表 "/>
      <sheetName val="2020年基金支出情况表"/>
      <sheetName val="2020年国有资本经营预算收支情况表"/>
      <sheetName val="2020年社会保险基金 "/>
      <sheetName val="2021年公共预算收入总表（草案）"/>
      <sheetName val="2021年一般公共预算收入表（草案）"/>
      <sheetName val="2021年一般公共预算支出总表（草案） "/>
      <sheetName val="2021年一般公共预算支出表（草案）"/>
      <sheetName val="2021年一般公共预算支出分经济科目表（草案）"/>
      <sheetName val="2021年一般公共预算经济科目表（草案）"/>
      <sheetName val="2021年政府性基金收支总表（草案）"/>
      <sheetName val="2021年政府性基金预算收入表（草案）"/>
      <sheetName val="2021年政府性基金预算支出表（草案）"/>
      <sheetName val="2021年一般性转移支付表"/>
      <sheetName val="2021年专项转移支付表"/>
      <sheetName val="2021年国有资本经营预算收支表（草案）"/>
      <sheetName val="2021年社会保险基金预算收支表（草案）"/>
      <sheetName val="政府债务限额和余额情况表"/>
      <sheetName val="2021年“三公经费”预算支出（草案）"/>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19年财政收入完成情况表"/>
      <sheetName val="2019年财政支出执行情况表"/>
      <sheetName val="2019年基金完成情况表 "/>
      <sheetName val="2019年基金支出情况表"/>
      <sheetName val="2019年国有资本经营预算收支情况表"/>
      <sheetName val="2019年社会保险基金收支情况表 "/>
      <sheetName val="交口县2019年一般债务限额余额"/>
      <sheetName val="交口县2019年专项债务限额余额 "/>
      <sheetName val="2019年地方政府债券发行及还本付息"/>
      <sheetName val="2019年新增债券资金安排情况表."/>
      <sheetName val="2020年公共预算收入总表"/>
      <sheetName val="2020年一般公共预算收入"/>
      <sheetName val="2020年公共预算支出总表（草案）"/>
      <sheetName val="2020年一般预算支出表(草案)"/>
      <sheetName val="2020年一般公共预算支出分经济科目表（草案）"/>
      <sheetName val="2020年一般预算支出表 (基本)草案"/>
      <sheetName val="2020年一般公共预算基本支出分经济科目表（草案）"/>
      <sheetName val="2020年政府性基金预算收入（草案）"/>
      <sheetName val="2020年政府性基金预算支出（草案）"/>
      <sheetName val="2020年国有资本经营预算收支（草案）"/>
      <sheetName val="2020年社会保险基金预算收支（草案）"/>
      <sheetName val="2020年一般性转移支付表"/>
      <sheetName val="2020年专项转移支付表"/>
      <sheetName val="交口县2020年一般债务限额"/>
      <sheetName val="交口县2020年专项债务限额 "/>
      <sheetName val="交口县2020年地方政府债券还本付息"/>
      <sheetName val="2020年新增债券资金安排情况表"/>
      <sheetName val="2020年“三公经费”预算支出（草案）"/>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19年般性转移支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7"/>
  <sheetViews>
    <sheetView workbookViewId="0" topLeftCell="A1">
      <selection activeCell="C4" sqref="C4"/>
    </sheetView>
  </sheetViews>
  <sheetFormatPr defaultColWidth="9.00390625" defaultRowHeight="14.25"/>
  <cols>
    <col min="1" max="1" width="50.75390625" style="209" customWidth="1"/>
    <col min="2" max="2" width="10.50390625" style="209" customWidth="1"/>
    <col min="3" max="3" width="31.25390625" style="209" customWidth="1"/>
    <col min="4" max="4" width="10.125" style="209" customWidth="1"/>
    <col min="5" max="5" width="22.875" style="209" customWidth="1"/>
    <col min="6" max="6" width="9.125" style="209" customWidth="1"/>
    <col min="7" max="7" width="29.875" style="209" customWidth="1"/>
    <col min="8" max="8" width="8.625" style="209" customWidth="1"/>
    <col min="9" max="16384" width="9.00390625" style="209" customWidth="1"/>
  </cols>
  <sheetData>
    <row r="1" spans="1:8" ht="19.5" customHeight="1">
      <c r="A1" s="338" t="s">
        <v>0</v>
      </c>
      <c r="B1" s="338"/>
      <c r="C1" s="338"/>
      <c r="D1" s="338"/>
      <c r="E1" s="338"/>
      <c r="F1" s="338"/>
      <c r="G1" s="338"/>
      <c r="H1" s="338"/>
    </row>
    <row r="2" spans="1:8" ht="12.75" customHeight="1">
      <c r="A2" s="339" t="s">
        <v>1</v>
      </c>
      <c r="B2" s="340"/>
      <c r="C2" s="340"/>
      <c r="D2" s="340"/>
      <c r="E2" s="340"/>
      <c r="F2" s="340"/>
      <c r="G2" s="341" t="s">
        <v>2</v>
      </c>
      <c r="H2" s="341"/>
    </row>
    <row r="3" spans="1:8" ht="19.5" customHeight="1">
      <c r="A3" s="337" t="s">
        <v>3</v>
      </c>
      <c r="B3" s="337" t="s">
        <v>4</v>
      </c>
      <c r="C3" s="337" t="s">
        <v>5</v>
      </c>
      <c r="D3" s="337" t="s">
        <v>4</v>
      </c>
      <c r="E3" s="337" t="s">
        <v>6</v>
      </c>
      <c r="F3" s="337" t="s">
        <v>4</v>
      </c>
      <c r="G3" s="337" t="s">
        <v>6</v>
      </c>
      <c r="H3" s="337" t="s">
        <v>4</v>
      </c>
    </row>
    <row r="4" spans="1:8" ht="15" customHeight="1">
      <c r="A4" s="342" t="s">
        <v>7</v>
      </c>
      <c r="B4" s="324">
        <v>3471</v>
      </c>
      <c r="C4" s="343" t="s">
        <v>8</v>
      </c>
      <c r="D4" s="344">
        <v>832</v>
      </c>
      <c r="E4" s="324" t="s">
        <v>9</v>
      </c>
      <c r="F4" s="345"/>
      <c r="G4" s="342" t="s">
        <v>10</v>
      </c>
      <c r="H4" s="324">
        <v>327</v>
      </c>
    </row>
    <row r="5" spans="1:8" ht="15" customHeight="1">
      <c r="A5" s="342" t="s">
        <v>11</v>
      </c>
      <c r="B5" s="324">
        <v>68103</v>
      </c>
      <c r="C5" s="343" t="s">
        <v>12</v>
      </c>
      <c r="D5" s="344">
        <v>4000</v>
      </c>
      <c r="E5" s="346" t="s">
        <v>13</v>
      </c>
      <c r="F5" s="345"/>
      <c r="G5" s="347"/>
      <c r="H5" s="348"/>
    </row>
    <row r="6" spans="1:8" ht="15" customHeight="1">
      <c r="A6" s="342" t="s">
        <v>14</v>
      </c>
      <c r="B6" s="324">
        <f>SUM(B7,B12,B13)</f>
        <v>61489</v>
      </c>
      <c r="C6" s="343" t="s">
        <v>15</v>
      </c>
      <c r="D6" s="344">
        <v>14665</v>
      </c>
      <c r="E6" s="349" t="s">
        <v>16</v>
      </c>
      <c r="F6" s="345">
        <v>61489</v>
      </c>
      <c r="G6" s="342" t="s">
        <v>17</v>
      </c>
      <c r="H6" s="324">
        <v>14556</v>
      </c>
    </row>
    <row r="7" spans="1:8" ht="15" customHeight="1">
      <c r="A7" s="345" t="s">
        <v>18</v>
      </c>
      <c r="B7" s="324">
        <f>SUM(B8:B11)</f>
        <v>-1082</v>
      </c>
      <c r="C7" s="343" t="s">
        <v>19</v>
      </c>
      <c r="D7" s="344">
        <v>111</v>
      </c>
      <c r="E7" s="349" t="s">
        <v>20</v>
      </c>
      <c r="F7" s="345">
        <f>SUM(F8:F10)</f>
        <v>35320</v>
      </c>
      <c r="G7" s="342" t="s">
        <v>21</v>
      </c>
      <c r="H7" s="324">
        <v>12500</v>
      </c>
    </row>
    <row r="8" spans="1:8" ht="15" customHeight="1">
      <c r="A8" s="343" t="s">
        <v>22</v>
      </c>
      <c r="B8" s="344">
        <v>4222</v>
      </c>
      <c r="C8" s="350" t="s">
        <v>23</v>
      </c>
      <c r="D8" s="324">
        <v>1447</v>
      </c>
      <c r="E8" s="164" t="s">
        <v>24</v>
      </c>
      <c r="F8" s="169">
        <v>52642</v>
      </c>
      <c r="G8" s="291"/>
      <c r="H8" s="291"/>
    </row>
    <row r="9" spans="1:8" ht="15" customHeight="1">
      <c r="A9" s="343" t="s">
        <v>25</v>
      </c>
      <c r="B9" s="344">
        <v>36</v>
      </c>
      <c r="C9" s="350" t="s">
        <v>26</v>
      </c>
      <c r="D9" s="324">
        <v>717</v>
      </c>
      <c r="E9" s="164" t="s">
        <v>27</v>
      </c>
      <c r="F9" s="169"/>
      <c r="G9" s="342" t="s">
        <v>28</v>
      </c>
      <c r="H9" s="324">
        <f>SUM(H10:H13)</f>
        <v>968</v>
      </c>
    </row>
    <row r="10" spans="1:8" ht="15" customHeight="1">
      <c r="A10" s="343" t="s">
        <v>29</v>
      </c>
      <c r="B10" s="344">
        <v>243</v>
      </c>
      <c r="C10" s="350" t="s">
        <v>30</v>
      </c>
      <c r="D10" s="324">
        <v>3500</v>
      </c>
      <c r="E10" s="164" t="s">
        <v>31</v>
      </c>
      <c r="F10" s="169">
        <v>-17322</v>
      </c>
      <c r="G10" s="351" t="s">
        <v>32</v>
      </c>
      <c r="H10" s="352">
        <v>12</v>
      </c>
    </row>
    <row r="11" spans="1:8" ht="15" customHeight="1">
      <c r="A11" s="343" t="s">
        <v>33</v>
      </c>
      <c r="B11" s="344">
        <v>-5583</v>
      </c>
      <c r="C11" s="353"/>
      <c r="D11" s="353"/>
      <c r="E11" s="164"/>
      <c r="F11" s="169"/>
      <c r="G11" s="351" t="s">
        <v>34</v>
      </c>
      <c r="H11" s="354">
        <v>88</v>
      </c>
    </row>
    <row r="12" spans="1:8" ht="15" customHeight="1">
      <c r="A12" s="345" t="s">
        <v>35</v>
      </c>
      <c r="B12" s="324">
        <v>11738</v>
      </c>
      <c r="C12" s="322" t="s">
        <v>36</v>
      </c>
      <c r="D12" s="324">
        <f>SUM(B4:B6,D8:D10)</f>
        <v>138727</v>
      </c>
      <c r="E12" s="355" t="s">
        <v>37</v>
      </c>
      <c r="F12" s="345">
        <f>F7-F6</f>
        <v>-26169</v>
      </c>
      <c r="G12" s="351" t="s">
        <v>38</v>
      </c>
      <c r="H12" s="353">
        <v>868</v>
      </c>
    </row>
    <row r="13" spans="1:8" ht="15" customHeight="1">
      <c r="A13" s="345" t="s">
        <v>39</v>
      </c>
      <c r="B13" s="324">
        <f>SUM(B14:B16,B36:B42,D4:D7)</f>
        <v>50833</v>
      </c>
      <c r="C13" s="356" t="s">
        <v>40</v>
      </c>
      <c r="D13" s="324">
        <v>200</v>
      </c>
      <c r="E13" s="345"/>
      <c r="F13" s="345"/>
      <c r="G13" s="357"/>
      <c r="H13" s="353"/>
    </row>
    <row r="14" spans="1:8" ht="15" customHeight="1">
      <c r="A14" s="343" t="s">
        <v>41</v>
      </c>
      <c r="B14" s="344">
        <v>10881</v>
      </c>
      <c r="C14" s="356"/>
      <c r="D14" s="324"/>
      <c r="E14" s="346" t="s">
        <v>42</v>
      </c>
      <c r="F14" s="358"/>
      <c r="G14" s="342" t="s">
        <v>43</v>
      </c>
      <c r="H14" s="342">
        <f>SUM(H4,H6:H9)</f>
        <v>28351</v>
      </c>
    </row>
    <row r="15" spans="1:8" ht="15" customHeight="1">
      <c r="A15" s="343" t="s">
        <v>44</v>
      </c>
      <c r="B15" s="344">
        <v>5945</v>
      </c>
      <c r="C15" s="356"/>
      <c r="D15" s="324"/>
      <c r="E15" s="349"/>
      <c r="F15" s="358"/>
      <c r="G15" s="357"/>
      <c r="H15" s="354"/>
    </row>
    <row r="16" spans="1:8" ht="15" customHeight="1">
      <c r="A16" s="343" t="s">
        <v>45</v>
      </c>
      <c r="B16" s="344">
        <f>ROUND(SUM(B17:B35),0)</f>
        <v>4675</v>
      </c>
      <c r="C16" s="359" t="s">
        <v>46</v>
      </c>
      <c r="D16" s="52">
        <f>SUM(D12:D15)</f>
        <v>138927</v>
      </c>
      <c r="E16" s="349"/>
      <c r="F16" s="358"/>
      <c r="G16" s="360"/>
      <c r="H16" s="354"/>
    </row>
    <row r="17" spans="1:8" ht="15" customHeight="1">
      <c r="A17" s="361" t="s">
        <v>47</v>
      </c>
      <c r="B17" s="362">
        <v>4</v>
      </c>
      <c r="C17" s="359"/>
      <c r="D17" s="359"/>
      <c r="E17" s="349" t="s">
        <v>16</v>
      </c>
      <c r="F17" s="345">
        <v>968</v>
      </c>
      <c r="G17" s="342" t="s">
        <v>48</v>
      </c>
      <c r="H17" s="342">
        <v>23218</v>
      </c>
    </row>
    <row r="18" spans="1:8" ht="15" customHeight="1">
      <c r="A18" s="361" t="s">
        <v>49</v>
      </c>
      <c r="B18" s="362">
        <v>47.5</v>
      </c>
      <c r="C18" s="353"/>
      <c r="D18" s="353"/>
      <c r="E18" s="349"/>
      <c r="F18" s="358"/>
      <c r="G18" s="353"/>
      <c r="H18" s="353"/>
    </row>
    <row r="19" spans="1:8" ht="15" customHeight="1">
      <c r="A19" s="361" t="s">
        <v>50</v>
      </c>
      <c r="B19" s="362">
        <v>2</v>
      </c>
      <c r="C19" s="342" t="s">
        <v>51</v>
      </c>
      <c r="D19" s="363">
        <f>129879-269</f>
        <v>129610</v>
      </c>
      <c r="E19" s="349"/>
      <c r="F19" s="358"/>
      <c r="G19" s="364" t="s">
        <v>52</v>
      </c>
      <c r="H19" s="342">
        <f>SUM(H20:H20)</f>
        <v>14</v>
      </c>
    </row>
    <row r="20" spans="1:8" ht="15" customHeight="1">
      <c r="A20" s="361" t="s">
        <v>53</v>
      </c>
      <c r="B20" s="362">
        <v>14</v>
      </c>
      <c r="C20" s="342"/>
      <c r="D20" s="363"/>
      <c r="E20" s="349"/>
      <c r="F20" s="358"/>
      <c r="G20" s="365" t="s">
        <v>54</v>
      </c>
      <c r="H20" s="291">
        <v>14</v>
      </c>
    </row>
    <row r="21" spans="1:8" ht="15" customHeight="1">
      <c r="A21" s="361" t="s">
        <v>55</v>
      </c>
      <c r="B21" s="362">
        <v>5</v>
      </c>
      <c r="C21" s="350" t="s">
        <v>52</v>
      </c>
      <c r="D21" s="348">
        <f>SUM(D22:D27)</f>
        <v>3419</v>
      </c>
      <c r="E21" s="349" t="s">
        <v>20</v>
      </c>
      <c r="F21" s="345">
        <v>968</v>
      </c>
      <c r="G21" s="353"/>
      <c r="H21" s="353"/>
    </row>
    <row r="22" spans="1:8" ht="15" customHeight="1">
      <c r="A22" s="361" t="s">
        <v>56</v>
      </c>
      <c r="B22" s="362">
        <v>2</v>
      </c>
      <c r="C22" s="365" t="s">
        <v>57</v>
      </c>
      <c r="D22" s="366">
        <v>4</v>
      </c>
      <c r="E22" s="169" t="s">
        <v>24</v>
      </c>
      <c r="F22" s="345">
        <v>968</v>
      </c>
      <c r="G22" s="342" t="s">
        <v>58</v>
      </c>
      <c r="H22" s="342">
        <v>717</v>
      </c>
    </row>
    <row r="23" spans="1:8" ht="15" customHeight="1">
      <c r="A23" s="361" t="s">
        <v>59</v>
      </c>
      <c r="B23" s="362">
        <v>10</v>
      </c>
      <c r="C23" s="365" t="s">
        <v>60</v>
      </c>
      <c r="D23" s="366">
        <v>30</v>
      </c>
      <c r="E23" s="169"/>
      <c r="F23" s="345"/>
      <c r="G23" s="342"/>
      <c r="H23" s="342"/>
    </row>
    <row r="24" spans="1:8" ht="15" customHeight="1">
      <c r="A24" s="361" t="s">
        <v>61</v>
      </c>
      <c r="B24" s="362">
        <v>2</v>
      </c>
      <c r="C24" s="365" t="s">
        <v>62</v>
      </c>
      <c r="D24" s="367">
        <v>922</v>
      </c>
      <c r="E24" s="169"/>
      <c r="F24" s="345"/>
      <c r="G24" s="342"/>
      <c r="H24" s="342"/>
    </row>
    <row r="25" spans="1:8" ht="15" customHeight="1">
      <c r="A25" s="361" t="s">
        <v>63</v>
      </c>
      <c r="B25" s="362">
        <v>34</v>
      </c>
      <c r="C25" s="365" t="s">
        <v>64</v>
      </c>
      <c r="D25" s="366">
        <v>2350</v>
      </c>
      <c r="E25" s="169"/>
      <c r="F25" s="345"/>
      <c r="G25" s="342" t="s">
        <v>65</v>
      </c>
      <c r="H25" s="342">
        <f>SUM(H26:H27)</f>
        <v>4402</v>
      </c>
    </row>
    <row r="26" spans="1:8" ht="15" customHeight="1">
      <c r="A26" s="361" t="s">
        <v>66</v>
      </c>
      <c r="B26" s="362">
        <v>2</v>
      </c>
      <c r="C26" s="365" t="s">
        <v>67</v>
      </c>
      <c r="D26" s="353">
        <v>93</v>
      </c>
      <c r="E26" s="169"/>
      <c r="F26" s="345"/>
      <c r="G26" s="365" t="s">
        <v>68</v>
      </c>
      <c r="H26" s="353">
        <v>34</v>
      </c>
    </row>
    <row r="27" spans="1:8" ht="15" customHeight="1">
      <c r="A27" s="361" t="s">
        <v>69</v>
      </c>
      <c r="B27" s="362">
        <v>1556</v>
      </c>
      <c r="C27" s="365" t="s">
        <v>70</v>
      </c>
      <c r="D27" s="353">
        <v>20</v>
      </c>
      <c r="E27" s="333"/>
      <c r="F27" s="345"/>
      <c r="G27" s="365" t="s">
        <v>71</v>
      </c>
      <c r="H27" s="353">
        <v>4368</v>
      </c>
    </row>
    <row r="28" spans="1:8" ht="15" customHeight="1">
      <c r="A28" s="361" t="s">
        <v>72</v>
      </c>
      <c r="B28" s="362">
        <v>-200</v>
      </c>
      <c r="C28" s="365"/>
      <c r="D28" s="291"/>
      <c r="E28" s="345"/>
      <c r="F28" s="345"/>
      <c r="G28" s="353"/>
      <c r="H28" s="353"/>
    </row>
    <row r="29" spans="1:8" ht="15" customHeight="1">
      <c r="A29" s="361" t="s">
        <v>73</v>
      </c>
      <c r="B29" s="362">
        <v>21</v>
      </c>
      <c r="C29" s="342" t="s">
        <v>74</v>
      </c>
      <c r="D29" s="363">
        <v>1363</v>
      </c>
      <c r="E29" s="345"/>
      <c r="F29" s="345"/>
      <c r="G29" s="365"/>
      <c r="H29" s="291"/>
    </row>
    <row r="30" spans="1:8" ht="15" customHeight="1">
      <c r="A30" s="361" t="s">
        <v>75</v>
      </c>
      <c r="B30" s="362">
        <v>1057</v>
      </c>
      <c r="C30" s="342" t="s">
        <v>76</v>
      </c>
      <c r="D30" s="342">
        <v>200</v>
      </c>
      <c r="E30" s="345"/>
      <c r="F30" s="345"/>
      <c r="G30" s="365"/>
      <c r="H30" s="291"/>
    </row>
    <row r="31" spans="1:8" ht="15" customHeight="1">
      <c r="A31" s="361" t="s">
        <v>77</v>
      </c>
      <c r="B31" s="362">
        <v>115</v>
      </c>
      <c r="C31" s="353"/>
      <c r="D31" s="353"/>
      <c r="E31" s="345"/>
      <c r="F31" s="345"/>
      <c r="G31" s="365"/>
      <c r="H31" s="291"/>
    </row>
    <row r="32" spans="1:8" ht="15" customHeight="1">
      <c r="A32" s="361" t="s">
        <v>78</v>
      </c>
      <c r="B32" s="362">
        <v>4</v>
      </c>
      <c r="C32" s="359" t="s">
        <v>79</v>
      </c>
      <c r="D32" s="52">
        <f>SUM(D19:D21,D29:D30)</f>
        <v>134592</v>
      </c>
      <c r="E32" s="345"/>
      <c r="F32" s="345"/>
      <c r="G32" s="342"/>
      <c r="H32" s="342"/>
    </row>
    <row r="33" spans="1:8" ht="15" customHeight="1">
      <c r="A33" s="361" t="s">
        <v>80</v>
      </c>
      <c r="B33" s="362">
        <v>2000</v>
      </c>
      <c r="C33" s="342" t="s">
        <v>65</v>
      </c>
      <c r="D33" s="363">
        <f>D16-D32</f>
        <v>4335</v>
      </c>
      <c r="E33" s="291"/>
      <c r="F33" s="291"/>
      <c r="G33" s="368"/>
      <c r="H33" s="291"/>
    </row>
    <row r="34" spans="1:8" ht="15" customHeight="1">
      <c r="A34" s="361" t="s">
        <v>81</v>
      </c>
      <c r="B34" s="362">
        <v>5</v>
      </c>
      <c r="C34" s="369" t="s">
        <v>82</v>
      </c>
      <c r="D34" s="345">
        <f>SUM(D35:D37)</f>
        <v>4335</v>
      </c>
      <c r="E34" s="291"/>
      <c r="F34" s="291"/>
      <c r="G34" s="368"/>
      <c r="H34" s="291"/>
    </row>
    <row r="35" spans="1:8" ht="15" customHeight="1">
      <c r="A35" s="361" t="s">
        <v>83</v>
      </c>
      <c r="B35" s="362">
        <v>-6</v>
      </c>
      <c r="C35" s="365" t="s">
        <v>84</v>
      </c>
      <c r="D35" s="353">
        <v>1590</v>
      </c>
      <c r="E35" s="291"/>
      <c r="F35" s="291"/>
      <c r="G35" s="350"/>
      <c r="H35" s="342"/>
    </row>
    <row r="36" spans="1:8" ht="15" customHeight="1">
      <c r="A36" s="343" t="s">
        <v>85</v>
      </c>
      <c r="B36" s="344">
        <v>168</v>
      </c>
      <c r="C36" s="365" t="s">
        <v>86</v>
      </c>
      <c r="D36" s="367">
        <v>769</v>
      </c>
      <c r="E36" s="291"/>
      <c r="F36" s="291"/>
      <c r="G36" s="368"/>
      <c r="H36" s="353"/>
    </row>
    <row r="37" spans="1:8" ht="15" customHeight="1">
      <c r="A37" s="343" t="s">
        <v>87</v>
      </c>
      <c r="B37" s="344">
        <v>65</v>
      </c>
      <c r="C37" s="365" t="s">
        <v>88</v>
      </c>
      <c r="D37" s="370">
        <f>1976</f>
        <v>1976</v>
      </c>
      <c r="E37" s="291"/>
      <c r="F37" s="291"/>
      <c r="G37" s="368"/>
      <c r="H37" s="353"/>
    </row>
    <row r="38" spans="1:8" ht="15" customHeight="1">
      <c r="A38" s="343" t="s">
        <v>89</v>
      </c>
      <c r="B38" s="344">
        <v>5</v>
      </c>
      <c r="C38" s="353"/>
      <c r="D38" s="353"/>
      <c r="E38" s="291"/>
      <c r="F38" s="291"/>
      <c r="G38" s="368"/>
      <c r="H38" s="291"/>
    </row>
    <row r="39" spans="1:8" ht="15" customHeight="1">
      <c r="A39" s="343" t="s">
        <v>90</v>
      </c>
      <c r="B39" s="344">
        <v>311</v>
      </c>
      <c r="C39" s="353"/>
      <c r="D39" s="353"/>
      <c r="E39" s="291"/>
      <c r="F39" s="291"/>
      <c r="G39" s="368"/>
      <c r="H39" s="291"/>
    </row>
    <row r="40" spans="1:8" ht="15" customHeight="1">
      <c r="A40" s="343" t="s">
        <v>91</v>
      </c>
      <c r="B40" s="344">
        <v>2398</v>
      </c>
      <c r="C40" s="369"/>
      <c r="D40" s="345"/>
      <c r="E40" s="291"/>
      <c r="F40" s="291"/>
      <c r="G40" s="368"/>
      <c r="H40" s="291"/>
    </row>
    <row r="41" spans="1:8" ht="15" customHeight="1">
      <c r="A41" s="343" t="s">
        <v>92</v>
      </c>
      <c r="B41" s="344">
        <v>940</v>
      </c>
      <c r="C41" s="359"/>
      <c r="D41" s="52"/>
      <c r="E41" s="291"/>
      <c r="F41" s="291"/>
      <c r="G41" s="353"/>
      <c r="H41" s="353"/>
    </row>
    <row r="42" spans="1:8" ht="15" customHeight="1">
      <c r="A42" s="343" t="s">
        <v>93</v>
      </c>
      <c r="B42" s="344">
        <v>5837</v>
      </c>
      <c r="C42" s="353"/>
      <c r="D42" s="353"/>
      <c r="E42" s="291"/>
      <c r="F42" s="291"/>
      <c r="G42" s="368"/>
      <c r="H42" s="353"/>
    </row>
    <row r="43" spans="1:8" ht="15" customHeight="1">
      <c r="A43" s="365" t="s">
        <v>94</v>
      </c>
      <c r="B43" s="362">
        <v>-247</v>
      </c>
      <c r="C43" s="353"/>
      <c r="D43" s="353"/>
      <c r="E43" s="291"/>
      <c r="F43" s="291"/>
      <c r="G43" s="371"/>
      <c r="H43" s="372"/>
    </row>
    <row r="44" spans="1:8" ht="15" customHeight="1">
      <c r="A44" s="365" t="s">
        <v>95</v>
      </c>
      <c r="B44" s="362">
        <v>-1008</v>
      </c>
      <c r="C44" s="342"/>
      <c r="D44" s="373"/>
      <c r="E44" s="291"/>
      <c r="F44" s="291"/>
      <c r="G44" s="353"/>
      <c r="H44" s="353"/>
    </row>
    <row r="45" spans="1:8" ht="15" customHeight="1">
      <c r="A45" s="365" t="s">
        <v>96</v>
      </c>
      <c r="B45" s="362">
        <v>-642</v>
      </c>
      <c r="C45" s="365"/>
      <c r="D45" s="367"/>
      <c r="E45" s="291"/>
      <c r="F45" s="291"/>
      <c r="G45" s="353"/>
      <c r="H45" s="353"/>
    </row>
    <row r="46" spans="1:8" ht="15" customHeight="1">
      <c r="A46" s="365" t="s">
        <v>97</v>
      </c>
      <c r="B46" s="362">
        <v>-56</v>
      </c>
      <c r="C46" s="365"/>
      <c r="D46" s="367"/>
      <c r="E46" s="291"/>
      <c r="F46" s="291"/>
      <c r="G46" s="353"/>
      <c r="H46" s="353"/>
    </row>
    <row r="47" spans="1:8" ht="15" customHeight="1">
      <c r="A47" s="361" t="s">
        <v>98</v>
      </c>
      <c r="B47" s="362">
        <v>454</v>
      </c>
      <c r="C47" s="365"/>
      <c r="D47" s="367"/>
      <c r="E47" s="291"/>
      <c r="F47" s="291"/>
      <c r="G47" s="353"/>
      <c r="H47" s="353"/>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sheetProtection/>
  <mergeCells count="2">
    <mergeCell ref="A1:H1"/>
    <mergeCell ref="G2:H2"/>
  </mergeCells>
  <printOptions horizontalCentered="1"/>
  <pageMargins left="0.74" right="0.75" top="0.39" bottom="0.4" header="0.51" footer="0.51"/>
  <pageSetup horizontalDpi="600" verticalDpi="600" orientation="landscape" paperSize="9" scale="70"/>
  <headerFooter scaleWithDoc="0" alignWithMargins="0">
    <oddFooter>&amp;C-&amp;P--</oddFooter>
  </headerFooter>
</worksheet>
</file>

<file path=xl/worksheets/sheet10.xml><?xml version="1.0" encoding="utf-8"?>
<worksheet xmlns="http://schemas.openxmlformats.org/spreadsheetml/2006/main" xmlns:r="http://schemas.openxmlformats.org/officeDocument/2006/relationships">
  <dimension ref="A1:E26"/>
  <sheetViews>
    <sheetView workbookViewId="0" topLeftCell="A1">
      <pane xSplit="1" ySplit="3" topLeftCell="B17" activePane="bottomRight" state="frozen"/>
      <selection pane="bottomRight" activeCell="C21" sqref="C21"/>
    </sheetView>
  </sheetViews>
  <sheetFormatPr defaultColWidth="9.00390625" defaultRowHeight="14.25"/>
  <cols>
    <col min="1" max="1" width="45.625" style="232" customWidth="1"/>
    <col min="2" max="4" width="16.625" style="232" customWidth="1"/>
    <col min="5" max="5" width="23.50390625" style="232" customWidth="1"/>
    <col min="6" max="16384" width="9.00390625" style="232" customWidth="1"/>
  </cols>
  <sheetData>
    <row r="1" spans="1:5" ht="28.5" customHeight="1">
      <c r="A1" s="233" t="s">
        <v>654</v>
      </c>
      <c r="B1" s="233"/>
      <c r="C1" s="233"/>
      <c r="D1" s="233"/>
      <c r="E1" s="233"/>
    </row>
    <row r="2" spans="1:5" s="230" customFormat="1" ht="24.75" customHeight="1">
      <c r="A2" s="234" t="s">
        <v>655</v>
      </c>
      <c r="B2" s="235"/>
      <c r="C2" s="235"/>
      <c r="D2" s="235"/>
      <c r="E2" s="236" t="s">
        <v>2</v>
      </c>
    </row>
    <row r="3" spans="1:5" s="139" customFormat="1" ht="36.75" customHeight="1">
      <c r="A3" s="147" t="s">
        <v>656</v>
      </c>
      <c r="B3" s="148" t="s">
        <v>101</v>
      </c>
      <c r="C3" s="148" t="s">
        <v>648</v>
      </c>
      <c r="D3" s="148" t="s">
        <v>657</v>
      </c>
      <c r="E3" s="148" t="s">
        <v>650</v>
      </c>
    </row>
    <row r="4" spans="1:5" s="231" customFormat="1" ht="28.5" customHeight="1">
      <c r="A4" s="155" t="s">
        <v>658</v>
      </c>
      <c r="B4" s="147">
        <f>SUM(B5:B26)</f>
        <v>81602</v>
      </c>
      <c r="C4" s="147">
        <f>SUM(C5:C26)</f>
        <v>126406</v>
      </c>
      <c r="D4" s="151">
        <f>C4/B4</f>
        <v>1.5490551702164164</v>
      </c>
      <c r="E4" s="237"/>
    </row>
    <row r="5" spans="1:5" ht="28.5" customHeight="1">
      <c r="A5" s="238" t="s">
        <v>142</v>
      </c>
      <c r="B5" s="168">
        <v>11169</v>
      </c>
      <c r="C5" s="168">
        <v>14732</v>
      </c>
      <c r="D5" s="220">
        <f>C5/B5</f>
        <v>1.3190079684841973</v>
      </c>
      <c r="E5" s="151"/>
    </row>
    <row r="6" spans="1:5" ht="28.5" customHeight="1">
      <c r="A6" s="238" t="s">
        <v>184</v>
      </c>
      <c r="B6" s="239">
        <v>4145</v>
      </c>
      <c r="C6" s="239">
        <v>4779</v>
      </c>
      <c r="D6" s="220">
        <f aca="true" t="shared" si="0" ref="D6:D34">C6/B6</f>
        <v>1.1529553679131483</v>
      </c>
      <c r="E6" s="151"/>
    </row>
    <row r="7" spans="1:5" ht="28.5" customHeight="1">
      <c r="A7" s="238" t="s">
        <v>192</v>
      </c>
      <c r="B7" s="239">
        <v>24793</v>
      </c>
      <c r="C7" s="239">
        <f>27837+600</f>
        <v>28437</v>
      </c>
      <c r="D7" s="220">
        <f t="shared" si="0"/>
        <v>1.1469769693058525</v>
      </c>
      <c r="E7" s="151"/>
    </row>
    <row r="8" spans="1:5" ht="28.5" customHeight="1">
      <c r="A8" s="238" t="s">
        <v>217</v>
      </c>
      <c r="B8" s="239">
        <v>63</v>
      </c>
      <c r="C8" s="239">
        <v>186</v>
      </c>
      <c r="D8" s="220">
        <f t="shared" si="0"/>
        <v>2.9523809523809526</v>
      </c>
      <c r="E8" s="151"/>
    </row>
    <row r="9" spans="1:5" ht="28.5" customHeight="1">
      <c r="A9" s="238" t="s">
        <v>228</v>
      </c>
      <c r="B9" s="239">
        <v>1935</v>
      </c>
      <c r="C9" s="239">
        <v>2358</v>
      </c>
      <c r="D9" s="220">
        <f t="shared" si="0"/>
        <v>1.2186046511627906</v>
      </c>
      <c r="E9" s="151"/>
    </row>
    <row r="10" spans="1:5" ht="28.5" customHeight="1">
      <c r="A10" s="238" t="s">
        <v>243</v>
      </c>
      <c r="B10" s="168">
        <v>12672</v>
      </c>
      <c r="C10" s="168">
        <f>19372-600</f>
        <v>18772</v>
      </c>
      <c r="D10" s="220">
        <f t="shared" si="0"/>
        <v>1.4813762626262625</v>
      </c>
      <c r="E10" s="151"/>
    </row>
    <row r="11" spans="1:5" ht="28.5" customHeight="1">
      <c r="A11" s="238" t="s">
        <v>292</v>
      </c>
      <c r="B11" s="239">
        <v>5741</v>
      </c>
      <c r="C11" s="239">
        <v>8506</v>
      </c>
      <c r="D11" s="220">
        <f t="shared" si="0"/>
        <v>1.4816234105556523</v>
      </c>
      <c r="E11" s="151"/>
    </row>
    <row r="12" spans="1:5" ht="28.5" customHeight="1">
      <c r="A12" s="238" t="s">
        <v>326</v>
      </c>
      <c r="B12" s="168">
        <v>1842</v>
      </c>
      <c r="C12" s="168">
        <v>6589</v>
      </c>
      <c r="D12" s="220">
        <f t="shared" si="0"/>
        <v>3.5770901194353963</v>
      </c>
      <c r="E12" s="151"/>
    </row>
    <row r="13" spans="1:5" ht="28.5" customHeight="1">
      <c r="A13" s="238" t="s">
        <v>338</v>
      </c>
      <c r="B13" s="168">
        <v>795</v>
      </c>
      <c r="C13" s="168">
        <v>3371</v>
      </c>
      <c r="D13" s="220">
        <f t="shared" si="0"/>
        <v>4.240251572327044</v>
      </c>
      <c r="E13" s="151"/>
    </row>
    <row r="14" spans="1:5" ht="28.5" customHeight="1">
      <c r="A14" s="238" t="s">
        <v>349</v>
      </c>
      <c r="B14" s="168">
        <v>9184</v>
      </c>
      <c r="C14" s="168">
        <v>14464</v>
      </c>
      <c r="D14" s="220">
        <f t="shared" si="0"/>
        <v>1.5749128919860627</v>
      </c>
      <c r="E14" s="151"/>
    </row>
    <row r="15" spans="1:5" ht="28.5" customHeight="1">
      <c r="A15" s="238" t="s">
        <v>385</v>
      </c>
      <c r="B15" s="239">
        <v>1024</v>
      </c>
      <c r="C15" s="239">
        <v>3916</v>
      </c>
      <c r="D15" s="220">
        <f t="shared" si="0"/>
        <v>3.82421875</v>
      </c>
      <c r="E15" s="151"/>
    </row>
    <row r="16" spans="1:5" ht="28.5" customHeight="1">
      <c r="A16" s="238" t="s">
        <v>396</v>
      </c>
      <c r="B16" s="239">
        <v>158</v>
      </c>
      <c r="C16" s="239">
        <v>517</v>
      </c>
      <c r="D16" s="220">
        <f t="shared" si="0"/>
        <v>3.2721518987341773</v>
      </c>
      <c r="E16" s="151"/>
    </row>
    <row r="17" spans="1:5" ht="28.5" customHeight="1">
      <c r="A17" s="240" t="s">
        <v>400</v>
      </c>
      <c r="B17" s="168">
        <v>81</v>
      </c>
      <c r="C17" s="168">
        <v>202</v>
      </c>
      <c r="D17" s="220">
        <f t="shared" si="0"/>
        <v>2.493827160493827</v>
      </c>
      <c r="E17" s="151"/>
    </row>
    <row r="18" spans="1:5" s="139" customFormat="1" ht="28.5" customHeight="1">
      <c r="A18" s="238" t="s">
        <v>659</v>
      </c>
      <c r="B18" s="168">
        <v>150</v>
      </c>
      <c r="C18" s="168"/>
      <c r="D18" s="220"/>
      <c r="E18" s="151"/>
    </row>
    <row r="19" spans="1:5" s="139" customFormat="1" ht="28.5" customHeight="1">
      <c r="A19" s="238" t="s">
        <v>660</v>
      </c>
      <c r="B19" s="239"/>
      <c r="C19" s="239"/>
      <c r="D19" s="220"/>
      <c r="E19" s="151"/>
    </row>
    <row r="20" spans="1:5" ht="28.5" customHeight="1">
      <c r="A20" s="238" t="s">
        <v>661</v>
      </c>
      <c r="B20" s="239">
        <v>628</v>
      </c>
      <c r="C20" s="239">
        <v>706</v>
      </c>
      <c r="D20" s="220">
        <f t="shared" si="0"/>
        <v>1.124203821656051</v>
      </c>
      <c r="E20" s="151"/>
    </row>
    <row r="21" spans="1:5" ht="28.5" customHeight="1">
      <c r="A21" s="238" t="s">
        <v>662</v>
      </c>
      <c r="B21" s="168">
        <v>4626</v>
      </c>
      <c r="C21" s="168">
        <v>10340</v>
      </c>
      <c r="D21" s="220">
        <f t="shared" si="0"/>
        <v>2.2351923908344142</v>
      </c>
      <c r="E21" s="151"/>
    </row>
    <row r="22" spans="1:5" ht="28.5" customHeight="1">
      <c r="A22" s="238" t="s">
        <v>663</v>
      </c>
      <c r="B22" s="168">
        <v>117</v>
      </c>
      <c r="C22" s="168">
        <v>171</v>
      </c>
      <c r="D22" s="220">
        <f t="shared" si="0"/>
        <v>1.4615384615384615</v>
      </c>
      <c r="E22" s="151"/>
    </row>
    <row r="23" spans="1:5" ht="28.5" customHeight="1">
      <c r="A23" s="238" t="s">
        <v>664</v>
      </c>
      <c r="B23" s="239">
        <v>1520</v>
      </c>
      <c r="C23" s="239">
        <v>3853</v>
      </c>
      <c r="D23" s="220">
        <f t="shared" si="0"/>
        <v>2.5348684210526318</v>
      </c>
      <c r="E23" s="151"/>
    </row>
    <row r="24" spans="1:5" ht="28.5" customHeight="1">
      <c r="A24" s="238" t="s">
        <v>665</v>
      </c>
      <c r="B24" s="168">
        <v>200</v>
      </c>
      <c r="C24" s="168">
        <v>200</v>
      </c>
      <c r="D24" s="220">
        <f t="shared" si="0"/>
        <v>1</v>
      </c>
      <c r="E24" s="151"/>
    </row>
    <row r="25" spans="1:5" ht="28.5" customHeight="1">
      <c r="A25" s="238" t="s">
        <v>666</v>
      </c>
      <c r="B25" s="239">
        <v>759</v>
      </c>
      <c r="C25" s="239">
        <v>954</v>
      </c>
      <c r="D25" s="220">
        <f t="shared" si="0"/>
        <v>1.256916996047431</v>
      </c>
      <c r="E25" s="151"/>
    </row>
    <row r="26" spans="1:5" ht="28.5" customHeight="1">
      <c r="A26" s="238" t="s">
        <v>667</v>
      </c>
      <c r="B26" s="239"/>
      <c r="C26" s="239">
        <v>3353</v>
      </c>
      <c r="D26" s="220"/>
      <c r="E26" s="151"/>
    </row>
  </sheetData>
  <sheetProtection/>
  <mergeCells count="1">
    <mergeCell ref="A1:E1"/>
  </mergeCells>
  <printOptions horizontalCentered="1"/>
  <pageMargins left="0.7513888888888889" right="0.5506944444444445" top="0.46805555555555556" bottom="0.5826388888888889" header="0.5118055555555555" footer="0.3104166666666667"/>
  <pageSetup firstPageNumber="35" useFirstPageNumber="1" horizontalDpi="600" verticalDpi="600" orientation="landscape" paperSize="9"/>
  <headerFooter scaleWithDoc="0" alignWithMargins="0">
    <oddFooter xml:space="preserve">&amp;C- &amp;P -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V400"/>
  <sheetViews>
    <sheetView workbookViewId="0" topLeftCell="A1">
      <selection activeCell="C14" sqref="C14"/>
    </sheetView>
  </sheetViews>
  <sheetFormatPr defaultColWidth="8.00390625" defaultRowHeight="14.25"/>
  <cols>
    <col min="1" max="1" width="51.75390625" style="211" customWidth="1"/>
    <col min="2" max="4" width="15.625" style="210" customWidth="1"/>
    <col min="5" max="5" width="25.75390625" style="210" customWidth="1"/>
    <col min="6" max="252" width="8.00390625" style="210" customWidth="1"/>
    <col min="253" max="16384" width="8.00390625" style="141" customWidth="1"/>
  </cols>
  <sheetData>
    <row r="1" spans="1:5" s="141" customFormat="1" ht="28.5" customHeight="1">
      <c r="A1" s="212" t="s">
        <v>668</v>
      </c>
      <c r="B1" s="213"/>
      <c r="C1" s="213"/>
      <c r="D1" s="213"/>
      <c r="E1" s="213"/>
    </row>
    <row r="2" spans="1:5" s="138" customFormat="1" ht="18.75" customHeight="1">
      <c r="A2" s="214" t="s">
        <v>669</v>
      </c>
      <c r="B2" s="145"/>
      <c r="C2" s="145"/>
      <c r="E2" s="146" t="s">
        <v>2</v>
      </c>
    </row>
    <row r="3" spans="1:5" s="139" customFormat="1" ht="19.5" customHeight="1">
      <c r="A3" s="215" t="s">
        <v>670</v>
      </c>
      <c r="B3" s="215" t="s">
        <v>101</v>
      </c>
      <c r="C3" s="215" t="s">
        <v>648</v>
      </c>
      <c r="D3" s="215" t="s">
        <v>671</v>
      </c>
      <c r="E3" s="148" t="s">
        <v>538</v>
      </c>
    </row>
    <row r="4" spans="1:5" s="139" customFormat="1" ht="19.5" customHeight="1">
      <c r="A4" s="216" t="s">
        <v>672</v>
      </c>
      <c r="B4" s="202">
        <v>81602</v>
      </c>
      <c r="C4" s="202">
        <v>126406</v>
      </c>
      <c r="D4" s="217">
        <f>C4/B4</f>
        <v>1.5490551702164164</v>
      </c>
      <c r="E4" s="148"/>
    </row>
    <row r="5" spans="1:5" ht="19.5" customHeight="1">
      <c r="A5" s="218" t="s">
        <v>673</v>
      </c>
      <c r="B5" s="219">
        <v>11169</v>
      </c>
      <c r="C5" s="219">
        <v>14732</v>
      </c>
      <c r="D5" s="220">
        <f>C5/B5</f>
        <v>1.3190079684841973</v>
      </c>
      <c r="E5" s="221"/>
    </row>
    <row r="6" spans="1:5" ht="19.5" customHeight="1">
      <c r="A6" s="218" t="s">
        <v>674</v>
      </c>
      <c r="B6" s="219">
        <v>356</v>
      </c>
      <c r="C6" s="219">
        <v>446</v>
      </c>
      <c r="D6" s="220">
        <f>C6/B6</f>
        <v>1.252808988764045</v>
      </c>
      <c r="E6" s="221"/>
    </row>
    <row r="7" spans="1:5" ht="19.5" customHeight="1">
      <c r="A7" s="218" t="s">
        <v>675</v>
      </c>
      <c r="B7" s="219">
        <v>294</v>
      </c>
      <c r="C7" s="219">
        <v>278</v>
      </c>
      <c r="D7" s="220">
        <f>C7/B7</f>
        <v>0.9455782312925171</v>
      </c>
      <c r="E7" s="221"/>
    </row>
    <row r="8" spans="1:5" ht="19.5" customHeight="1">
      <c r="A8" s="218" t="s">
        <v>676</v>
      </c>
      <c r="B8" s="219"/>
      <c r="C8" s="219">
        <v>18</v>
      </c>
      <c r="D8" s="220"/>
      <c r="E8" s="221"/>
    </row>
    <row r="9" spans="1:5" ht="19.5" customHeight="1">
      <c r="A9" s="218" t="s">
        <v>677</v>
      </c>
      <c r="B9" s="219"/>
      <c r="C9" s="219">
        <v>89</v>
      </c>
      <c r="D9" s="220"/>
      <c r="E9" s="221"/>
    </row>
    <row r="10" spans="1:5" ht="19.5" customHeight="1">
      <c r="A10" s="218" t="s">
        <v>678</v>
      </c>
      <c r="B10" s="219">
        <v>62</v>
      </c>
      <c r="C10" s="219">
        <v>61</v>
      </c>
      <c r="D10" s="220">
        <f>C10/B10</f>
        <v>0.9838709677419355</v>
      </c>
      <c r="E10" s="221"/>
    </row>
    <row r="11" spans="1:5" ht="19.5" customHeight="1">
      <c r="A11" s="218" t="s">
        <v>679</v>
      </c>
      <c r="B11" s="219">
        <v>209</v>
      </c>
      <c r="C11" s="219">
        <v>278</v>
      </c>
      <c r="D11" s="220">
        <f>C11/B11</f>
        <v>1.3301435406698565</v>
      </c>
      <c r="E11" s="221"/>
    </row>
    <row r="12" spans="1:5" ht="19.5" customHeight="1">
      <c r="A12" s="218" t="s">
        <v>675</v>
      </c>
      <c r="B12" s="219">
        <v>150</v>
      </c>
      <c r="C12" s="219">
        <v>195</v>
      </c>
      <c r="D12" s="220">
        <f>C12/B12</f>
        <v>1.3</v>
      </c>
      <c r="E12" s="221"/>
    </row>
    <row r="13" spans="1:5" ht="19.5" customHeight="1">
      <c r="A13" s="218" t="s">
        <v>680</v>
      </c>
      <c r="B13" s="219"/>
      <c r="C13" s="219">
        <v>1</v>
      </c>
      <c r="D13" s="220"/>
      <c r="E13" s="221"/>
    </row>
    <row r="14" spans="1:5" ht="19.5" customHeight="1">
      <c r="A14" s="218" t="s">
        <v>681</v>
      </c>
      <c r="B14" s="219"/>
      <c r="C14" s="219">
        <v>3</v>
      </c>
      <c r="D14" s="220"/>
      <c r="E14" s="221"/>
    </row>
    <row r="15" spans="1:5" ht="19.5" customHeight="1">
      <c r="A15" s="218" t="s">
        <v>682</v>
      </c>
      <c r="B15" s="219"/>
      <c r="C15" s="219">
        <v>20</v>
      </c>
      <c r="D15" s="220"/>
      <c r="E15" s="221"/>
    </row>
    <row r="16" spans="1:5" ht="19.5" customHeight="1">
      <c r="A16" s="218" t="s">
        <v>678</v>
      </c>
      <c r="B16" s="219">
        <v>59</v>
      </c>
      <c r="C16" s="219">
        <v>59</v>
      </c>
      <c r="D16" s="220">
        <f aca="true" t="shared" si="0" ref="D16:D21">C16/B16</f>
        <v>1</v>
      </c>
      <c r="E16" s="221"/>
    </row>
    <row r="17" spans="1:5" ht="19.5" customHeight="1">
      <c r="A17" s="218" t="s">
        <v>683</v>
      </c>
      <c r="B17" s="219">
        <v>4845</v>
      </c>
      <c r="C17" s="219">
        <v>6080</v>
      </c>
      <c r="D17" s="220">
        <f t="shared" si="0"/>
        <v>1.2549019607843137</v>
      </c>
      <c r="E17" s="221"/>
    </row>
    <row r="18" spans="1:5" ht="19.5" customHeight="1">
      <c r="A18" s="218" t="s">
        <v>675</v>
      </c>
      <c r="B18" s="219">
        <v>2095</v>
      </c>
      <c r="C18" s="219">
        <v>2295</v>
      </c>
      <c r="D18" s="220">
        <f t="shared" si="0"/>
        <v>1.0954653937947494</v>
      </c>
      <c r="E18" s="221"/>
    </row>
    <row r="19" spans="1:5" ht="19.5" customHeight="1">
      <c r="A19" s="218" t="s">
        <v>684</v>
      </c>
      <c r="B19" s="219">
        <v>163</v>
      </c>
      <c r="C19" s="219">
        <v>53</v>
      </c>
      <c r="D19" s="220">
        <f t="shared" si="0"/>
        <v>0.32515337423312884</v>
      </c>
      <c r="E19" s="221"/>
    </row>
    <row r="20" spans="1:5" ht="19.5" customHeight="1">
      <c r="A20" s="218" t="s">
        <v>685</v>
      </c>
      <c r="B20" s="219">
        <v>147</v>
      </c>
      <c r="C20" s="219">
        <v>472</v>
      </c>
      <c r="D20" s="220">
        <f t="shared" si="0"/>
        <v>3.2108843537414966</v>
      </c>
      <c r="E20" s="221"/>
    </row>
    <row r="21" spans="1:5" ht="19.5" customHeight="1">
      <c r="A21" s="218" t="s">
        <v>678</v>
      </c>
      <c r="B21" s="219">
        <v>1738</v>
      </c>
      <c r="C21" s="219">
        <v>3027</v>
      </c>
      <c r="D21" s="220">
        <f t="shared" si="0"/>
        <v>1.741657077100115</v>
      </c>
      <c r="E21" s="221"/>
    </row>
    <row r="22" spans="1:5" ht="19.5" customHeight="1">
      <c r="A22" s="218" t="s">
        <v>686</v>
      </c>
      <c r="B22" s="219">
        <v>702</v>
      </c>
      <c r="C22" s="219">
        <v>233</v>
      </c>
      <c r="D22" s="220"/>
      <c r="E22" s="221"/>
    </row>
    <row r="23" spans="1:5" ht="19.5" customHeight="1">
      <c r="A23" s="218" t="s">
        <v>687</v>
      </c>
      <c r="B23" s="219">
        <v>253</v>
      </c>
      <c r="C23" s="219">
        <v>207</v>
      </c>
      <c r="D23" s="220">
        <f aca="true" t="shared" si="1" ref="D23:D35">C23/B23</f>
        <v>0.8181818181818182</v>
      </c>
      <c r="E23" s="221"/>
    </row>
    <row r="24" spans="1:5" ht="19.5" customHeight="1">
      <c r="A24" s="218" t="s">
        <v>675</v>
      </c>
      <c r="B24" s="219">
        <v>85</v>
      </c>
      <c r="C24" s="219">
        <v>103</v>
      </c>
      <c r="D24" s="220">
        <f t="shared" si="1"/>
        <v>1.2117647058823529</v>
      </c>
      <c r="E24" s="221"/>
    </row>
    <row r="25" spans="1:5" ht="19.5" customHeight="1">
      <c r="A25" s="218" t="s">
        <v>688</v>
      </c>
      <c r="B25" s="219">
        <v>56</v>
      </c>
      <c r="C25" s="219"/>
      <c r="D25" s="220"/>
      <c r="E25" s="221"/>
    </row>
    <row r="26" spans="1:5" ht="19.5" customHeight="1">
      <c r="A26" s="218" t="s">
        <v>678</v>
      </c>
      <c r="B26" s="219">
        <v>112</v>
      </c>
      <c r="C26" s="219">
        <v>104</v>
      </c>
      <c r="D26" s="220">
        <f t="shared" si="1"/>
        <v>0.9285714285714286</v>
      </c>
      <c r="E26" s="221"/>
    </row>
    <row r="27" spans="1:5" ht="19.5" customHeight="1">
      <c r="A27" s="218" t="s">
        <v>689</v>
      </c>
      <c r="B27" s="219">
        <v>334</v>
      </c>
      <c r="C27" s="219">
        <v>337</v>
      </c>
      <c r="D27" s="220">
        <f t="shared" si="1"/>
        <v>1.0089820359281436</v>
      </c>
      <c r="E27" s="221"/>
    </row>
    <row r="28" spans="1:5" ht="19.5" customHeight="1">
      <c r="A28" s="218" t="s">
        <v>675</v>
      </c>
      <c r="B28" s="219">
        <v>71</v>
      </c>
      <c r="C28" s="219">
        <v>79</v>
      </c>
      <c r="D28" s="220">
        <f t="shared" si="1"/>
        <v>1.1126760563380282</v>
      </c>
      <c r="E28" s="221"/>
    </row>
    <row r="29" spans="1:5" ht="19.5" customHeight="1">
      <c r="A29" s="218" t="s">
        <v>678</v>
      </c>
      <c r="B29" s="219">
        <v>263</v>
      </c>
      <c r="C29" s="219">
        <v>258</v>
      </c>
      <c r="D29" s="220">
        <f t="shared" si="1"/>
        <v>0.9809885931558935</v>
      </c>
      <c r="E29" s="221"/>
    </row>
    <row r="30" spans="1:5" ht="19.5" customHeight="1">
      <c r="A30" s="218" t="s">
        <v>690</v>
      </c>
      <c r="B30" s="219">
        <v>550</v>
      </c>
      <c r="C30" s="219">
        <v>710</v>
      </c>
      <c r="D30" s="220">
        <f t="shared" si="1"/>
        <v>1.290909090909091</v>
      </c>
      <c r="E30" s="221"/>
    </row>
    <row r="31" spans="1:5" ht="19.5" customHeight="1">
      <c r="A31" s="218" t="s">
        <v>675</v>
      </c>
      <c r="B31" s="219">
        <v>391</v>
      </c>
      <c r="C31" s="219">
        <v>479</v>
      </c>
      <c r="D31" s="220">
        <f t="shared" si="1"/>
        <v>1.225063938618926</v>
      </c>
      <c r="E31" s="221"/>
    </row>
    <row r="32" spans="1:5" ht="19.5" customHeight="1">
      <c r="A32" s="218" t="s">
        <v>691</v>
      </c>
      <c r="B32" s="219"/>
      <c r="C32" s="219">
        <v>50</v>
      </c>
      <c r="D32" s="220"/>
      <c r="E32" s="221"/>
    </row>
    <row r="33" spans="1:5" ht="19.5" customHeight="1">
      <c r="A33" s="218" t="s">
        <v>678</v>
      </c>
      <c r="B33" s="219">
        <v>159</v>
      </c>
      <c r="C33" s="219">
        <v>151</v>
      </c>
      <c r="D33" s="220">
        <f>C33/B33</f>
        <v>0.949685534591195</v>
      </c>
      <c r="E33" s="221"/>
    </row>
    <row r="34" spans="1:5" ht="19.5" customHeight="1">
      <c r="A34" s="218" t="s">
        <v>692</v>
      </c>
      <c r="B34" s="219"/>
      <c r="C34" s="219">
        <v>30</v>
      </c>
      <c r="D34" s="220"/>
      <c r="E34" s="221"/>
    </row>
    <row r="35" spans="1:5" ht="19.5" customHeight="1">
      <c r="A35" s="218" t="s">
        <v>693</v>
      </c>
      <c r="B35" s="219">
        <v>322</v>
      </c>
      <c r="C35" s="219">
        <v>324</v>
      </c>
      <c r="D35" s="220">
        <f>C35/B35</f>
        <v>1.0062111801242235</v>
      </c>
      <c r="E35" s="221"/>
    </row>
    <row r="36" spans="1:5" ht="19.5" customHeight="1">
      <c r="A36" s="218" t="s">
        <v>675</v>
      </c>
      <c r="B36" s="219">
        <v>317</v>
      </c>
      <c r="C36" s="219">
        <v>319</v>
      </c>
      <c r="D36" s="220">
        <f>C36/B36</f>
        <v>1.0063091482649842</v>
      </c>
      <c r="E36" s="221"/>
    </row>
    <row r="37" spans="1:5" ht="19.5" customHeight="1">
      <c r="A37" s="218" t="s">
        <v>678</v>
      </c>
      <c r="B37" s="219">
        <v>5</v>
      </c>
      <c r="C37" s="219">
        <v>5</v>
      </c>
      <c r="D37" s="220">
        <f>C37/B37</f>
        <v>1</v>
      </c>
      <c r="E37" s="221"/>
    </row>
    <row r="38" spans="1:252" s="207" customFormat="1" ht="19.5" customHeight="1">
      <c r="A38" s="218" t="s">
        <v>694</v>
      </c>
      <c r="B38" s="219">
        <v>178</v>
      </c>
      <c r="C38" s="219">
        <v>317</v>
      </c>
      <c r="D38" s="222">
        <f>C38/B38</f>
        <v>1.7808988764044944</v>
      </c>
      <c r="E38" s="221"/>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10"/>
      <c r="CK38" s="210"/>
      <c r="CL38" s="210"/>
      <c r="CM38" s="210"/>
      <c r="CN38" s="210"/>
      <c r="CO38" s="210"/>
      <c r="CP38" s="210"/>
      <c r="CQ38" s="210"/>
      <c r="CR38" s="210"/>
      <c r="CS38" s="210"/>
      <c r="CT38" s="210"/>
      <c r="CU38" s="210"/>
      <c r="CV38" s="210"/>
      <c r="CW38" s="210"/>
      <c r="CX38" s="210"/>
      <c r="CY38" s="210"/>
      <c r="CZ38" s="210"/>
      <c r="DA38" s="210"/>
      <c r="DB38" s="210"/>
      <c r="DC38" s="210"/>
      <c r="DD38" s="210"/>
      <c r="DE38" s="210"/>
      <c r="DF38" s="210"/>
      <c r="DG38" s="210"/>
      <c r="DH38" s="210"/>
      <c r="DI38" s="210"/>
      <c r="DJ38" s="210"/>
      <c r="DK38" s="210"/>
      <c r="DL38" s="210"/>
      <c r="DM38" s="210"/>
      <c r="DN38" s="210"/>
      <c r="DO38" s="210"/>
      <c r="DP38" s="210"/>
      <c r="DQ38" s="210"/>
      <c r="DR38" s="210"/>
      <c r="DS38" s="210"/>
      <c r="DT38" s="210"/>
      <c r="DU38" s="210"/>
      <c r="DV38" s="210"/>
      <c r="DW38" s="210"/>
      <c r="DX38" s="210"/>
      <c r="DY38" s="210"/>
      <c r="DZ38" s="210"/>
      <c r="EA38" s="210"/>
      <c r="EB38" s="210"/>
      <c r="EC38" s="210"/>
      <c r="ED38" s="210"/>
      <c r="EE38" s="210"/>
      <c r="EF38" s="210"/>
      <c r="EG38" s="210"/>
      <c r="EH38" s="210"/>
      <c r="EI38" s="210"/>
      <c r="EJ38" s="210"/>
      <c r="EK38" s="210"/>
      <c r="EL38" s="210"/>
      <c r="EM38" s="210"/>
      <c r="EN38" s="210"/>
      <c r="EO38" s="210"/>
      <c r="EP38" s="210"/>
      <c r="EQ38" s="210"/>
      <c r="ER38" s="210"/>
      <c r="ES38" s="210"/>
      <c r="ET38" s="210"/>
      <c r="EU38" s="210"/>
      <c r="EV38" s="210"/>
      <c r="EW38" s="210"/>
      <c r="EX38" s="210"/>
      <c r="EY38" s="210"/>
      <c r="EZ38" s="210"/>
      <c r="FA38" s="210"/>
      <c r="FB38" s="210"/>
      <c r="FC38" s="210"/>
      <c r="FD38" s="210"/>
      <c r="FE38" s="210"/>
      <c r="FF38" s="210"/>
      <c r="FG38" s="210"/>
      <c r="FH38" s="210"/>
      <c r="FI38" s="210"/>
      <c r="FJ38" s="210"/>
      <c r="FK38" s="210"/>
      <c r="FL38" s="210"/>
      <c r="FM38" s="210"/>
      <c r="FN38" s="210"/>
      <c r="FO38" s="210"/>
      <c r="FP38" s="210"/>
      <c r="FQ38" s="210"/>
      <c r="FR38" s="210"/>
      <c r="FS38" s="210"/>
      <c r="FT38" s="210"/>
      <c r="FU38" s="210"/>
      <c r="FV38" s="210"/>
      <c r="FW38" s="210"/>
      <c r="FX38" s="210"/>
      <c r="FY38" s="210"/>
      <c r="FZ38" s="210"/>
      <c r="GA38" s="210"/>
      <c r="GB38" s="210"/>
      <c r="GC38" s="210"/>
      <c r="GD38" s="210"/>
      <c r="GE38" s="210"/>
      <c r="GF38" s="210"/>
      <c r="GG38" s="210"/>
      <c r="GH38" s="210"/>
      <c r="GI38" s="210"/>
      <c r="GJ38" s="210"/>
      <c r="GK38" s="210"/>
      <c r="GL38" s="210"/>
      <c r="GM38" s="210"/>
      <c r="GN38" s="210"/>
      <c r="GO38" s="210"/>
      <c r="GP38" s="210"/>
      <c r="GQ38" s="210"/>
      <c r="GR38" s="210"/>
      <c r="GS38" s="210"/>
      <c r="GT38" s="210"/>
      <c r="GU38" s="210"/>
      <c r="GV38" s="210"/>
      <c r="GW38" s="210"/>
      <c r="GX38" s="210"/>
      <c r="GY38" s="210"/>
      <c r="GZ38" s="210"/>
      <c r="HA38" s="210"/>
      <c r="HB38" s="210"/>
      <c r="HC38" s="210"/>
      <c r="HD38" s="210"/>
      <c r="HE38" s="210"/>
      <c r="HF38" s="210"/>
      <c r="HG38" s="210"/>
      <c r="HH38" s="210"/>
      <c r="HI38" s="210"/>
      <c r="HJ38" s="210"/>
      <c r="HK38" s="210"/>
      <c r="HL38" s="210"/>
      <c r="HM38" s="210"/>
      <c r="HN38" s="210"/>
      <c r="HO38" s="210"/>
      <c r="HP38" s="210"/>
      <c r="HQ38" s="210"/>
      <c r="HR38" s="210"/>
      <c r="HS38" s="210"/>
      <c r="HT38" s="210"/>
      <c r="HU38" s="210"/>
      <c r="HV38" s="210"/>
      <c r="HW38" s="210"/>
      <c r="HX38" s="210"/>
      <c r="HY38" s="210"/>
      <c r="HZ38" s="210"/>
      <c r="IA38" s="210"/>
      <c r="IB38" s="210"/>
      <c r="IC38" s="210"/>
      <c r="ID38" s="210"/>
      <c r="IE38" s="210"/>
      <c r="IF38" s="210"/>
      <c r="IG38" s="210"/>
      <c r="IH38" s="210"/>
      <c r="II38" s="210"/>
      <c r="IJ38" s="210"/>
      <c r="IK38" s="210"/>
      <c r="IL38" s="210"/>
      <c r="IM38" s="210"/>
      <c r="IN38" s="210"/>
      <c r="IO38" s="210"/>
      <c r="IP38" s="210"/>
      <c r="IQ38" s="210"/>
      <c r="IR38" s="210"/>
    </row>
    <row r="39" spans="1:5" ht="19.5" customHeight="1">
      <c r="A39" s="218" t="s">
        <v>675</v>
      </c>
      <c r="B39" s="219">
        <v>104</v>
      </c>
      <c r="C39" s="219">
        <v>91</v>
      </c>
      <c r="D39" s="220">
        <f>C39/B39</f>
        <v>0.875</v>
      </c>
      <c r="E39" s="221"/>
    </row>
    <row r="40" spans="1:5" ht="19.5" customHeight="1">
      <c r="A40" s="218" t="s">
        <v>680</v>
      </c>
      <c r="B40" s="219">
        <v>5</v>
      </c>
      <c r="C40" s="219"/>
      <c r="D40" s="220"/>
      <c r="E40" s="221"/>
    </row>
    <row r="41" spans="1:5" ht="19.5" customHeight="1">
      <c r="A41" s="218" t="s">
        <v>695</v>
      </c>
      <c r="B41" s="219"/>
      <c r="C41" s="219">
        <v>155</v>
      </c>
      <c r="D41" s="220"/>
      <c r="E41" s="221"/>
    </row>
    <row r="42" spans="1:5" ht="19.5" customHeight="1">
      <c r="A42" s="218" t="s">
        <v>678</v>
      </c>
      <c r="B42" s="219">
        <v>69</v>
      </c>
      <c r="C42" s="219">
        <v>71</v>
      </c>
      <c r="D42" s="220">
        <f>C42/B42</f>
        <v>1.0289855072463767</v>
      </c>
      <c r="E42" s="221"/>
    </row>
    <row r="43" spans="1:5" ht="19.5" customHeight="1">
      <c r="A43" s="218" t="s">
        <v>696</v>
      </c>
      <c r="B43" s="219">
        <v>1360</v>
      </c>
      <c r="C43" s="219">
        <v>1532</v>
      </c>
      <c r="D43" s="220">
        <f>C43/B43</f>
        <v>1.1264705882352941</v>
      </c>
      <c r="E43" s="221"/>
    </row>
    <row r="44" spans="1:5" ht="19.5" customHeight="1">
      <c r="A44" s="218" t="s">
        <v>675</v>
      </c>
      <c r="B44" s="219">
        <v>936</v>
      </c>
      <c r="C44" s="219">
        <v>1117</v>
      </c>
      <c r="D44" s="220">
        <f>C44/B44</f>
        <v>1.1933760683760684</v>
      </c>
      <c r="E44" s="221"/>
    </row>
    <row r="45" spans="1:5" ht="19.5" customHeight="1">
      <c r="A45" s="218" t="s">
        <v>680</v>
      </c>
      <c r="B45" s="219">
        <v>2</v>
      </c>
      <c r="C45" s="219">
        <v>66</v>
      </c>
      <c r="D45" s="220">
        <f>C45/B45</f>
        <v>33</v>
      </c>
      <c r="E45" s="221"/>
    </row>
    <row r="46" spans="1:5" ht="19.5" customHeight="1">
      <c r="A46" s="218" t="s">
        <v>678</v>
      </c>
      <c r="B46" s="219">
        <v>422</v>
      </c>
      <c r="C46" s="219">
        <v>254</v>
      </c>
      <c r="D46" s="220">
        <f>C46/B46</f>
        <v>0.6018957345971564</v>
      </c>
      <c r="E46" s="221"/>
    </row>
    <row r="47" spans="1:5" ht="19.5" customHeight="1">
      <c r="A47" s="218" t="s">
        <v>697</v>
      </c>
      <c r="B47" s="219"/>
      <c r="C47" s="219">
        <v>95</v>
      </c>
      <c r="D47" s="220"/>
      <c r="E47" s="221"/>
    </row>
    <row r="48" spans="1:5" ht="19.5" customHeight="1">
      <c r="A48" s="218" t="s">
        <v>698</v>
      </c>
      <c r="B48" s="219">
        <v>321</v>
      </c>
      <c r="C48" s="219">
        <v>858</v>
      </c>
      <c r="D48" s="220">
        <f>C48/B48</f>
        <v>2.6728971962616823</v>
      </c>
      <c r="E48" s="221"/>
    </row>
    <row r="49" spans="1:5" ht="19.5" customHeight="1">
      <c r="A49" s="218" t="s">
        <v>675</v>
      </c>
      <c r="B49" s="219">
        <v>62</v>
      </c>
      <c r="C49" s="219">
        <v>150</v>
      </c>
      <c r="D49" s="220">
        <f>C49/B49</f>
        <v>2.4193548387096775</v>
      </c>
      <c r="E49" s="221"/>
    </row>
    <row r="50" spans="1:5" ht="19.5" customHeight="1">
      <c r="A50" s="218" t="s">
        <v>680</v>
      </c>
      <c r="B50" s="219"/>
      <c r="C50" s="219">
        <v>30</v>
      </c>
      <c r="D50" s="220"/>
      <c r="E50" s="221"/>
    </row>
    <row r="51" spans="1:5" ht="19.5" customHeight="1">
      <c r="A51" s="218" t="s">
        <v>678</v>
      </c>
      <c r="B51" s="219">
        <v>258</v>
      </c>
      <c r="C51" s="219">
        <v>678</v>
      </c>
      <c r="D51" s="220">
        <f>C51/B51</f>
        <v>2.627906976744186</v>
      </c>
      <c r="E51" s="221"/>
    </row>
    <row r="52" spans="1:5" ht="19.5" customHeight="1">
      <c r="A52" s="218" t="s">
        <v>699</v>
      </c>
      <c r="B52" s="219">
        <v>1</v>
      </c>
      <c r="C52" s="219"/>
      <c r="D52" s="220"/>
      <c r="E52" s="221"/>
    </row>
    <row r="53" spans="1:5" ht="19.5" customHeight="1">
      <c r="A53" s="218" t="s">
        <v>700</v>
      </c>
      <c r="B53" s="219">
        <v>60</v>
      </c>
      <c r="C53" s="219">
        <v>66</v>
      </c>
      <c r="D53" s="220">
        <f>C53/B53</f>
        <v>1.1</v>
      </c>
      <c r="E53" s="221"/>
    </row>
    <row r="54" spans="1:5" ht="19.5" customHeight="1">
      <c r="A54" s="218" t="s">
        <v>675</v>
      </c>
      <c r="B54" s="219">
        <v>40</v>
      </c>
      <c r="C54" s="219">
        <v>42</v>
      </c>
      <c r="D54" s="220">
        <f>C54/B54</f>
        <v>1.05</v>
      </c>
      <c r="E54" s="221"/>
    </row>
    <row r="55" spans="1:5" ht="19.5" customHeight="1">
      <c r="A55" s="218" t="s">
        <v>701</v>
      </c>
      <c r="B55" s="219"/>
      <c r="C55" s="219">
        <v>2</v>
      </c>
      <c r="D55" s="220"/>
      <c r="E55" s="221"/>
    </row>
    <row r="56" spans="1:5" ht="19.5" customHeight="1">
      <c r="A56" s="218" t="s">
        <v>702</v>
      </c>
      <c r="B56" s="219">
        <v>20</v>
      </c>
      <c r="C56" s="219">
        <v>22</v>
      </c>
      <c r="D56" s="220">
        <f aca="true" t="shared" si="2" ref="D56:D63">C56/B56</f>
        <v>1.1</v>
      </c>
      <c r="E56" s="221"/>
    </row>
    <row r="57" spans="1:5" ht="19.5" customHeight="1">
      <c r="A57" s="218" t="s">
        <v>703</v>
      </c>
      <c r="B57" s="219">
        <v>37</v>
      </c>
      <c r="C57" s="219">
        <v>48</v>
      </c>
      <c r="D57" s="220">
        <f t="shared" si="2"/>
        <v>1.2972972972972974</v>
      </c>
      <c r="E57" s="221"/>
    </row>
    <row r="58" spans="1:5" ht="19.5" customHeight="1">
      <c r="A58" s="218" t="s">
        <v>675</v>
      </c>
      <c r="B58" s="219">
        <v>30</v>
      </c>
      <c r="C58" s="219">
        <v>41</v>
      </c>
      <c r="D58" s="220">
        <f t="shared" si="2"/>
        <v>1.3666666666666667</v>
      </c>
      <c r="E58" s="221"/>
    </row>
    <row r="59" spans="1:5" ht="19.5" customHeight="1">
      <c r="A59" s="218" t="s">
        <v>678</v>
      </c>
      <c r="B59" s="219">
        <v>7</v>
      </c>
      <c r="C59" s="219">
        <v>7</v>
      </c>
      <c r="D59" s="220">
        <f t="shared" si="2"/>
        <v>1</v>
      </c>
      <c r="E59" s="221"/>
    </row>
    <row r="60" spans="1:5" ht="19.5" customHeight="1">
      <c r="A60" s="218" t="s">
        <v>704</v>
      </c>
      <c r="B60" s="219">
        <v>185</v>
      </c>
      <c r="C60" s="219">
        <v>279</v>
      </c>
      <c r="D60" s="220">
        <f t="shared" si="2"/>
        <v>1.508108108108108</v>
      </c>
      <c r="E60" s="221"/>
    </row>
    <row r="61" spans="1:5" ht="19.5" customHeight="1">
      <c r="A61" s="218" t="s">
        <v>675</v>
      </c>
      <c r="B61" s="219">
        <v>110</v>
      </c>
      <c r="C61" s="219">
        <v>138</v>
      </c>
      <c r="D61" s="220">
        <f t="shared" si="2"/>
        <v>1.2545454545454546</v>
      </c>
      <c r="E61" s="221"/>
    </row>
    <row r="62" spans="1:5" ht="19.5" customHeight="1">
      <c r="A62" s="218" t="s">
        <v>705</v>
      </c>
      <c r="B62" s="219">
        <v>30</v>
      </c>
      <c r="C62" s="219">
        <v>103</v>
      </c>
      <c r="D62" s="220">
        <f t="shared" si="2"/>
        <v>3.433333333333333</v>
      </c>
      <c r="E62" s="221"/>
    </row>
    <row r="63" spans="1:5" ht="19.5" customHeight="1">
      <c r="A63" s="218" t="s">
        <v>678</v>
      </c>
      <c r="B63" s="219">
        <v>44</v>
      </c>
      <c r="C63" s="219">
        <v>38</v>
      </c>
      <c r="D63" s="220">
        <f t="shared" si="2"/>
        <v>0.8636363636363636</v>
      </c>
      <c r="E63" s="221"/>
    </row>
    <row r="64" spans="1:5" ht="19.5" customHeight="1">
      <c r="A64" s="218" t="s">
        <v>706</v>
      </c>
      <c r="B64" s="219">
        <v>1</v>
      </c>
      <c r="C64" s="219"/>
      <c r="D64" s="220"/>
      <c r="E64" s="221"/>
    </row>
    <row r="65" spans="1:5" ht="19.5" customHeight="1">
      <c r="A65" s="218" t="s">
        <v>707</v>
      </c>
      <c r="B65" s="219">
        <v>238</v>
      </c>
      <c r="C65" s="219">
        <v>150</v>
      </c>
      <c r="D65" s="220">
        <f>C65/B65</f>
        <v>0.6302521008403361</v>
      </c>
      <c r="E65" s="221"/>
    </row>
    <row r="66" spans="1:5" ht="19.5" customHeight="1">
      <c r="A66" s="218" t="s">
        <v>675</v>
      </c>
      <c r="B66" s="219">
        <v>139</v>
      </c>
      <c r="C66" s="219">
        <v>138</v>
      </c>
      <c r="D66" s="220">
        <f>C66/B66</f>
        <v>0.9928057553956835</v>
      </c>
      <c r="E66" s="221"/>
    </row>
    <row r="67" spans="1:5" ht="19.5" customHeight="1">
      <c r="A67" s="218" t="s">
        <v>678</v>
      </c>
      <c r="B67" s="219">
        <v>99</v>
      </c>
      <c r="C67" s="219">
        <v>12</v>
      </c>
      <c r="D67" s="220"/>
      <c r="E67" s="221"/>
    </row>
    <row r="68" spans="1:5" ht="19.5" customHeight="1">
      <c r="A68" s="218" t="s">
        <v>708</v>
      </c>
      <c r="B68" s="219">
        <v>452</v>
      </c>
      <c r="C68" s="219">
        <v>1373</v>
      </c>
      <c r="D68" s="220">
        <f>C68/B68</f>
        <v>3.0376106194690267</v>
      </c>
      <c r="E68" s="221"/>
    </row>
    <row r="69" spans="1:5" ht="19.5" customHeight="1">
      <c r="A69" s="218" t="s">
        <v>675</v>
      </c>
      <c r="B69" s="219">
        <v>341</v>
      </c>
      <c r="C69" s="219">
        <v>424</v>
      </c>
      <c r="D69" s="220">
        <f>C69/B69</f>
        <v>1.2434017595307918</v>
      </c>
      <c r="E69" s="221"/>
    </row>
    <row r="70" spans="1:5" ht="19.5" customHeight="1">
      <c r="A70" s="218" t="s">
        <v>680</v>
      </c>
      <c r="B70" s="219"/>
      <c r="C70" s="219">
        <v>300</v>
      </c>
      <c r="D70" s="220"/>
      <c r="E70" s="221"/>
    </row>
    <row r="71" spans="1:5" ht="19.5" customHeight="1">
      <c r="A71" s="218" t="s">
        <v>678</v>
      </c>
      <c r="B71" s="219">
        <v>78</v>
      </c>
      <c r="C71" s="219">
        <v>82</v>
      </c>
      <c r="D71" s="220">
        <f>C71/B71</f>
        <v>1.0512820512820513</v>
      </c>
      <c r="E71" s="221"/>
    </row>
    <row r="72" spans="1:5" ht="19.5" customHeight="1">
      <c r="A72" s="218" t="s">
        <v>709</v>
      </c>
      <c r="B72" s="219">
        <v>33</v>
      </c>
      <c r="C72" s="219">
        <v>567</v>
      </c>
      <c r="D72" s="220"/>
      <c r="E72" s="221"/>
    </row>
    <row r="73" spans="1:5" ht="19.5" customHeight="1">
      <c r="A73" s="218" t="s">
        <v>710</v>
      </c>
      <c r="B73" s="219">
        <v>152</v>
      </c>
      <c r="C73" s="219">
        <v>134</v>
      </c>
      <c r="D73" s="220">
        <f>C73/B73</f>
        <v>0.881578947368421</v>
      </c>
      <c r="E73" s="221"/>
    </row>
    <row r="74" spans="1:5" ht="19.5" customHeight="1">
      <c r="A74" s="218" t="s">
        <v>675</v>
      </c>
      <c r="B74" s="219">
        <v>107</v>
      </c>
      <c r="C74" s="219">
        <v>97</v>
      </c>
      <c r="D74" s="220">
        <f>C74/B74</f>
        <v>0.9065420560747663</v>
      </c>
      <c r="E74" s="221"/>
    </row>
    <row r="75" spans="1:5" ht="19.5" customHeight="1">
      <c r="A75" s="218" t="s">
        <v>678</v>
      </c>
      <c r="B75" s="219">
        <v>45</v>
      </c>
      <c r="C75" s="219">
        <v>27</v>
      </c>
      <c r="D75" s="220">
        <f>C75/B75</f>
        <v>0.6</v>
      </c>
      <c r="E75" s="221"/>
    </row>
    <row r="76" spans="1:5" ht="19.5" customHeight="1">
      <c r="A76" s="218" t="s">
        <v>711</v>
      </c>
      <c r="B76" s="219"/>
      <c r="C76" s="219">
        <v>10</v>
      </c>
      <c r="D76" s="220"/>
      <c r="E76" s="221"/>
    </row>
    <row r="77" spans="1:5" ht="19.5" customHeight="1">
      <c r="A77" s="218" t="s">
        <v>712</v>
      </c>
      <c r="B77" s="219">
        <v>122</v>
      </c>
      <c r="C77" s="219">
        <v>122</v>
      </c>
      <c r="D77" s="220">
        <f>C77/B77</f>
        <v>1</v>
      </c>
      <c r="E77" s="221"/>
    </row>
    <row r="78" spans="1:5" ht="19.5" customHeight="1">
      <c r="A78" s="218" t="s">
        <v>675</v>
      </c>
      <c r="B78" s="219">
        <v>84</v>
      </c>
      <c r="C78" s="219">
        <v>95</v>
      </c>
      <c r="D78" s="220">
        <f>C78/B78</f>
        <v>1.130952380952381</v>
      </c>
      <c r="E78" s="221"/>
    </row>
    <row r="79" spans="1:5" ht="19.5" customHeight="1">
      <c r="A79" s="218" t="s">
        <v>713</v>
      </c>
      <c r="B79" s="219">
        <v>2</v>
      </c>
      <c r="C79" s="219"/>
      <c r="D79" s="220"/>
      <c r="E79" s="221"/>
    </row>
    <row r="80" spans="1:5" ht="19.5" customHeight="1">
      <c r="A80" s="218" t="s">
        <v>678</v>
      </c>
      <c r="B80" s="219">
        <v>36</v>
      </c>
      <c r="C80" s="219">
        <v>27</v>
      </c>
      <c r="D80" s="220">
        <f aca="true" t="shared" si="3" ref="D80:D83">C80/B80</f>
        <v>0.75</v>
      </c>
      <c r="E80" s="221"/>
    </row>
    <row r="81" spans="1:5" ht="19.5" customHeight="1">
      <c r="A81" s="218" t="s">
        <v>179</v>
      </c>
      <c r="B81" s="219">
        <v>451</v>
      </c>
      <c r="C81" s="219">
        <v>720</v>
      </c>
      <c r="D81" s="220">
        <f t="shared" si="3"/>
        <v>1.5964523281596452</v>
      </c>
      <c r="E81" s="221"/>
    </row>
    <row r="82" spans="1:5" ht="19.5" customHeight="1">
      <c r="A82" s="218" t="s">
        <v>675</v>
      </c>
      <c r="B82" s="219">
        <v>228</v>
      </c>
      <c r="C82" s="219">
        <v>352</v>
      </c>
      <c r="D82" s="220">
        <f t="shared" si="3"/>
        <v>1.543859649122807</v>
      </c>
      <c r="E82" s="221"/>
    </row>
    <row r="83" spans="1:5" ht="19.5" customHeight="1">
      <c r="A83" s="218" t="s">
        <v>678</v>
      </c>
      <c r="B83" s="219">
        <v>213</v>
      </c>
      <c r="C83" s="219">
        <v>368</v>
      </c>
      <c r="D83" s="220">
        <f t="shared" si="3"/>
        <v>1.727699530516432</v>
      </c>
      <c r="E83" s="221"/>
    </row>
    <row r="84" spans="1:5" ht="19.5" customHeight="1">
      <c r="A84" s="218" t="s">
        <v>714</v>
      </c>
      <c r="B84" s="219">
        <v>10</v>
      </c>
      <c r="C84" s="219"/>
      <c r="D84" s="220"/>
      <c r="E84" s="221"/>
    </row>
    <row r="85" spans="1:5" ht="19.5" customHeight="1">
      <c r="A85" s="218" t="s">
        <v>715</v>
      </c>
      <c r="B85" s="219">
        <v>744</v>
      </c>
      <c r="C85" s="219">
        <v>751</v>
      </c>
      <c r="D85" s="220">
        <f>C85/B85</f>
        <v>1.0094086021505377</v>
      </c>
      <c r="E85" s="221"/>
    </row>
    <row r="86" spans="1:5" ht="19.5" customHeight="1">
      <c r="A86" s="218" t="s">
        <v>675</v>
      </c>
      <c r="B86" s="219">
        <v>507</v>
      </c>
      <c r="C86" s="219">
        <v>469</v>
      </c>
      <c r="D86" s="220">
        <f>C86/B86</f>
        <v>0.9250493096646942</v>
      </c>
      <c r="E86" s="221"/>
    </row>
    <row r="87" spans="1:5" ht="19.5" customHeight="1">
      <c r="A87" s="218" t="s">
        <v>680</v>
      </c>
      <c r="B87" s="219"/>
      <c r="C87" s="219">
        <v>16</v>
      </c>
      <c r="D87" s="220"/>
      <c r="E87" s="221"/>
    </row>
    <row r="88" spans="1:5" ht="19.5" customHeight="1">
      <c r="A88" s="218" t="s">
        <v>716</v>
      </c>
      <c r="B88" s="219"/>
      <c r="C88" s="219">
        <v>4</v>
      </c>
      <c r="D88" s="220"/>
      <c r="E88" s="221"/>
    </row>
    <row r="89" spans="1:5" ht="19.5" customHeight="1">
      <c r="A89" s="218" t="s">
        <v>717</v>
      </c>
      <c r="B89" s="219"/>
      <c r="C89" s="219">
        <v>3</v>
      </c>
      <c r="D89" s="220"/>
      <c r="E89" s="221"/>
    </row>
    <row r="90" spans="1:5" ht="19.5" customHeight="1">
      <c r="A90" s="218" t="s">
        <v>718</v>
      </c>
      <c r="B90" s="219"/>
      <c r="C90" s="219">
        <v>10</v>
      </c>
      <c r="D90" s="220"/>
      <c r="E90" s="221"/>
    </row>
    <row r="91" spans="1:5" ht="19.5" customHeight="1">
      <c r="A91" s="218" t="s">
        <v>719</v>
      </c>
      <c r="B91" s="219"/>
      <c r="C91" s="219">
        <v>5</v>
      </c>
      <c r="D91" s="220"/>
      <c r="E91" s="221"/>
    </row>
    <row r="92" spans="1:5" ht="19.5" customHeight="1">
      <c r="A92" s="218" t="s">
        <v>678</v>
      </c>
      <c r="B92" s="219">
        <v>229</v>
      </c>
      <c r="C92" s="219">
        <v>244</v>
      </c>
      <c r="D92" s="220">
        <f>C92/B92</f>
        <v>1.0655021834061136</v>
      </c>
      <c r="E92" s="221"/>
    </row>
    <row r="93" spans="1:5" ht="19.5" customHeight="1">
      <c r="A93" s="218" t="s">
        <v>720</v>
      </c>
      <c r="B93" s="219">
        <v>8</v>
      </c>
      <c r="C93" s="219"/>
      <c r="D93" s="220">
        <f>C93/B93</f>
        <v>0</v>
      </c>
      <c r="E93" s="221"/>
    </row>
    <row r="94" spans="1:5" ht="19.5" customHeight="1">
      <c r="A94" s="218" t="s">
        <v>184</v>
      </c>
      <c r="B94" s="219">
        <v>4145</v>
      </c>
      <c r="C94" s="219">
        <v>4779</v>
      </c>
      <c r="D94" s="220">
        <f aca="true" t="shared" si="4" ref="D94:D97">C94/B94</f>
        <v>1.1529553679131483</v>
      </c>
      <c r="E94" s="221"/>
    </row>
    <row r="95" spans="1:5" ht="19.5" customHeight="1">
      <c r="A95" s="218" t="s">
        <v>721</v>
      </c>
      <c r="B95" s="219">
        <v>3815</v>
      </c>
      <c r="C95" s="219">
        <v>4279</v>
      </c>
      <c r="D95" s="220">
        <f t="shared" si="4"/>
        <v>1.1216251638269987</v>
      </c>
      <c r="E95" s="221"/>
    </row>
    <row r="96" spans="1:5" ht="19.5" customHeight="1">
      <c r="A96" s="218" t="s">
        <v>675</v>
      </c>
      <c r="B96" s="219">
        <v>1947</v>
      </c>
      <c r="C96" s="219">
        <v>1995</v>
      </c>
      <c r="D96" s="220">
        <f t="shared" si="4"/>
        <v>1.024653312788906</v>
      </c>
      <c r="E96" s="221"/>
    </row>
    <row r="97" spans="1:5" ht="19.5" customHeight="1">
      <c r="A97" s="218" t="s">
        <v>680</v>
      </c>
      <c r="B97" s="219">
        <v>562</v>
      </c>
      <c r="C97" s="219">
        <v>902</v>
      </c>
      <c r="D97" s="220">
        <f t="shared" si="4"/>
        <v>1.604982206405694</v>
      </c>
      <c r="E97" s="221"/>
    </row>
    <row r="98" spans="1:5" ht="19.5" customHeight="1">
      <c r="A98" s="218" t="s">
        <v>678</v>
      </c>
      <c r="B98" s="219">
        <v>1296</v>
      </c>
      <c r="C98" s="219">
        <v>1349</v>
      </c>
      <c r="D98" s="220">
        <f aca="true" t="shared" si="5" ref="D98:D116">C98/B98</f>
        <v>1.040895061728395</v>
      </c>
      <c r="E98" s="221"/>
    </row>
    <row r="99" spans="1:5" ht="19.5" customHeight="1">
      <c r="A99" s="218" t="s">
        <v>722</v>
      </c>
      <c r="B99" s="219">
        <v>10</v>
      </c>
      <c r="C99" s="219">
        <v>33</v>
      </c>
      <c r="D99" s="220">
        <f t="shared" si="5"/>
        <v>3.3</v>
      </c>
      <c r="E99" s="221"/>
    </row>
    <row r="100" spans="1:5" ht="19.5" customHeight="1">
      <c r="A100" s="218" t="s">
        <v>723</v>
      </c>
      <c r="B100" s="219">
        <v>330</v>
      </c>
      <c r="C100" s="219">
        <v>500</v>
      </c>
      <c r="D100" s="220">
        <f t="shared" si="5"/>
        <v>1.5151515151515151</v>
      </c>
      <c r="E100" s="221"/>
    </row>
    <row r="101" spans="1:5" ht="19.5" customHeight="1">
      <c r="A101" s="218" t="s">
        <v>675</v>
      </c>
      <c r="B101" s="219">
        <v>195</v>
      </c>
      <c r="C101" s="219">
        <v>266</v>
      </c>
      <c r="D101" s="220">
        <f t="shared" si="5"/>
        <v>1.3641025641025641</v>
      </c>
      <c r="E101" s="221"/>
    </row>
    <row r="102" spans="1:5" ht="19.5" customHeight="1">
      <c r="A102" s="218" t="s">
        <v>680</v>
      </c>
      <c r="B102" s="219">
        <v>74</v>
      </c>
      <c r="C102" s="219">
        <v>163</v>
      </c>
      <c r="D102" s="220">
        <f t="shared" si="5"/>
        <v>2.2027027027027026</v>
      </c>
      <c r="E102" s="221"/>
    </row>
    <row r="103" spans="1:5" ht="19.5" customHeight="1">
      <c r="A103" s="218" t="s">
        <v>678</v>
      </c>
      <c r="B103" s="219">
        <v>61</v>
      </c>
      <c r="C103" s="219">
        <v>71</v>
      </c>
      <c r="D103" s="220">
        <f t="shared" si="5"/>
        <v>1.1639344262295082</v>
      </c>
      <c r="E103" s="221"/>
    </row>
    <row r="104" spans="1:5" ht="19.5" customHeight="1">
      <c r="A104" s="218" t="s">
        <v>192</v>
      </c>
      <c r="B104" s="219">
        <v>24793</v>
      </c>
      <c r="C104" s="219">
        <v>28437</v>
      </c>
      <c r="D104" s="220">
        <f t="shared" si="5"/>
        <v>1.1469769693058525</v>
      </c>
      <c r="E104" s="221"/>
    </row>
    <row r="105" spans="1:5" ht="19.5" customHeight="1">
      <c r="A105" s="218" t="s">
        <v>724</v>
      </c>
      <c r="B105" s="219">
        <v>496</v>
      </c>
      <c r="C105" s="219">
        <v>631</v>
      </c>
      <c r="D105" s="220">
        <f t="shared" si="5"/>
        <v>1.2721774193548387</v>
      </c>
      <c r="E105" s="221"/>
    </row>
    <row r="106" spans="1:5" ht="19.5" customHeight="1">
      <c r="A106" s="218" t="s">
        <v>675</v>
      </c>
      <c r="B106" s="219">
        <v>109</v>
      </c>
      <c r="C106" s="219">
        <v>101</v>
      </c>
      <c r="D106" s="220">
        <f t="shared" si="5"/>
        <v>0.926605504587156</v>
      </c>
      <c r="E106" s="221"/>
    </row>
    <row r="107" spans="1:5" ht="19.5" customHeight="1">
      <c r="A107" s="218" t="s">
        <v>725</v>
      </c>
      <c r="B107" s="219">
        <v>387</v>
      </c>
      <c r="C107" s="219">
        <v>530</v>
      </c>
      <c r="D107" s="220">
        <f t="shared" si="5"/>
        <v>1.3695090439276485</v>
      </c>
      <c r="E107" s="221"/>
    </row>
    <row r="108" spans="1:5" ht="19.5" customHeight="1">
      <c r="A108" s="218" t="s">
        <v>726</v>
      </c>
      <c r="B108" s="219">
        <v>20712</v>
      </c>
      <c r="C108" s="219">
        <v>23148</v>
      </c>
      <c r="D108" s="220">
        <f t="shared" si="5"/>
        <v>1.1176129779837776</v>
      </c>
      <c r="E108" s="221"/>
    </row>
    <row r="109" spans="1:5" ht="19.5" customHeight="1">
      <c r="A109" s="218" t="s">
        <v>727</v>
      </c>
      <c r="B109" s="219">
        <v>1470</v>
      </c>
      <c r="C109" s="219">
        <v>1214</v>
      </c>
      <c r="D109" s="220">
        <f t="shared" si="5"/>
        <v>0.8258503401360544</v>
      </c>
      <c r="E109" s="221"/>
    </row>
    <row r="110" spans="1:5" ht="19.5" customHeight="1">
      <c r="A110" s="218" t="s">
        <v>728</v>
      </c>
      <c r="B110" s="219">
        <v>7200</v>
      </c>
      <c r="C110" s="219">
        <v>10577</v>
      </c>
      <c r="D110" s="220">
        <f t="shared" si="5"/>
        <v>1.4690277777777778</v>
      </c>
      <c r="E110" s="221"/>
    </row>
    <row r="111" spans="1:5" ht="19.5" customHeight="1">
      <c r="A111" s="218" t="s">
        <v>729</v>
      </c>
      <c r="B111" s="219">
        <v>5423</v>
      </c>
      <c r="C111" s="219">
        <v>4816</v>
      </c>
      <c r="D111" s="220">
        <f t="shared" si="5"/>
        <v>0.8880693343167988</v>
      </c>
      <c r="E111" s="221"/>
    </row>
    <row r="112" spans="1:5" ht="19.5" customHeight="1">
      <c r="A112" s="218" t="s">
        <v>730</v>
      </c>
      <c r="B112" s="219">
        <v>2609</v>
      </c>
      <c r="C112" s="219">
        <v>3045</v>
      </c>
      <c r="D112" s="220">
        <f t="shared" si="5"/>
        <v>1.1671138367190494</v>
      </c>
      <c r="E112" s="221"/>
    </row>
    <row r="113" spans="1:5" ht="19.5" customHeight="1">
      <c r="A113" s="218" t="s">
        <v>731</v>
      </c>
      <c r="B113" s="219">
        <v>4010</v>
      </c>
      <c r="C113" s="219">
        <v>3496</v>
      </c>
      <c r="D113" s="220">
        <f t="shared" si="5"/>
        <v>0.8718204488778055</v>
      </c>
      <c r="E113" s="221"/>
    </row>
    <row r="114" spans="1:5" ht="19.5" customHeight="1">
      <c r="A114" s="218" t="s">
        <v>732</v>
      </c>
      <c r="B114" s="219">
        <v>1506</v>
      </c>
      <c r="C114" s="219">
        <v>1282</v>
      </c>
      <c r="D114" s="220">
        <f t="shared" si="5"/>
        <v>0.851261620185923</v>
      </c>
      <c r="E114" s="221"/>
    </row>
    <row r="115" spans="1:5" ht="19.5" customHeight="1">
      <c r="A115" s="218" t="s">
        <v>733</v>
      </c>
      <c r="B115" s="219">
        <v>1368</v>
      </c>
      <c r="C115" s="219">
        <v>1282</v>
      </c>
      <c r="D115" s="220">
        <f t="shared" si="5"/>
        <v>0.9371345029239766</v>
      </c>
      <c r="E115" s="221"/>
    </row>
    <row r="116" spans="1:5" ht="19.5" customHeight="1">
      <c r="A116" s="218" t="s">
        <v>734</v>
      </c>
      <c r="B116" s="219">
        <v>138</v>
      </c>
      <c r="C116" s="219"/>
      <c r="D116" s="220"/>
      <c r="E116" s="221"/>
    </row>
    <row r="117" spans="1:5" ht="19.5" customHeight="1">
      <c r="A117" s="218" t="s">
        <v>735</v>
      </c>
      <c r="B117" s="219">
        <v>311</v>
      </c>
      <c r="C117" s="219">
        <v>339</v>
      </c>
      <c r="D117" s="220">
        <f aca="true" t="shared" si="6" ref="D117:D119">C117/B117</f>
        <v>1.090032154340836</v>
      </c>
      <c r="E117" s="221"/>
    </row>
    <row r="118" spans="1:5" ht="19.5" customHeight="1">
      <c r="A118" s="218" t="s">
        <v>736</v>
      </c>
      <c r="B118" s="219">
        <v>87</v>
      </c>
      <c r="C118" s="219">
        <v>76</v>
      </c>
      <c r="D118" s="220">
        <f t="shared" si="6"/>
        <v>0.8735632183908046</v>
      </c>
      <c r="E118" s="221"/>
    </row>
    <row r="119" spans="1:5" ht="19.5" customHeight="1">
      <c r="A119" s="218" t="s">
        <v>737</v>
      </c>
      <c r="B119" s="219">
        <v>221</v>
      </c>
      <c r="C119" s="219">
        <v>263</v>
      </c>
      <c r="D119" s="220">
        <f t="shared" si="6"/>
        <v>1.1900452488687783</v>
      </c>
      <c r="E119" s="221"/>
    </row>
    <row r="120" spans="1:5" ht="19.5" customHeight="1">
      <c r="A120" s="218" t="s">
        <v>738</v>
      </c>
      <c r="B120" s="219">
        <v>3</v>
      </c>
      <c r="C120" s="219"/>
      <c r="D120" s="220"/>
      <c r="E120" s="221"/>
    </row>
    <row r="121" spans="1:5" ht="19.5" customHeight="1">
      <c r="A121" s="218" t="s">
        <v>739</v>
      </c>
      <c r="B121" s="219">
        <v>1710</v>
      </c>
      <c r="C121" s="219">
        <v>3037</v>
      </c>
      <c r="D121" s="220">
        <f>C121/B121</f>
        <v>1.7760233918128654</v>
      </c>
      <c r="E121" s="221"/>
    </row>
    <row r="122" spans="1:5" ht="19.5" customHeight="1">
      <c r="A122" s="218" t="s">
        <v>740</v>
      </c>
      <c r="B122" s="219"/>
      <c r="C122" s="219">
        <v>96</v>
      </c>
      <c r="D122" s="220"/>
      <c r="E122" s="221"/>
    </row>
    <row r="123" spans="1:5" ht="19.5" customHeight="1">
      <c r="A123" s="218" t="s">
        <v>741</v>
      </c>
      <c r="B123" s="219">
        <v>600</v>
      </c>
      <c r="C123" s="219"/>
      <c r="D123" s="220"/>
      <c r="E123" s="221"/>
    </row>
    <row r="124" spans="1:5" ht="19.5" customHeight="1">
      <c r="A124" s="218" t="s">
        <v>742</v>
      </c>
      <c r="B124" s="219">
        <v>600</v>
      </c>
      <c r="C124" s="219"/>
      <c r="D124" s="220"/>
      <c r="E124" s="221"/>
    </row>
    <row r="125" spans="1:5" ht="19.5" customHeight="1">
      <c r="A125" s="218" t="s">
        <v>743</v>
      </c>
      <c r="B125" s="219">
        <v>510</v>
      </c>
      <c r="C125" s="219">
        <v>2941</v>
      </c>
      <c r="D125" s="220">
        <f>C125/B125</f>
        <v>5.766666666666667</v>
      </c>
      <c r="E125" s="221"/>
    </row>
    <row r="126" spans="1:5" ht="19.5" customHeight="1">
      <c r="A126" s="218" t="s">
        <v>744</v>
      </c>
      <c r="B126" s="219">
        <v>58</v>
      </c>
      <c r="C126" s="219"/>
      <c r="D126" s="220"/>
      <c r="E126" s="221"/>
    </row>
    <row r="127" spans="1:5" ht="19.5" customHeight="1">
      <c r="A127" s="218" t="s">
        <v>217</v>
      </c>
      <c r="B127" s="219">
        <v>63</v>
      </c>
      <c r="C127" s="219">
        <v>186</v>
      </c>
      <c r="D127" s="220">
        <f aca="true" t="shared" si="7" ref="D127:D132">C127/B127</f>
        <v>2.9523809523809526</v>
      </c>
      <c r="E127" s="221"/>
    </row>
    <row r="128" spans="1:256" s="208" customFormat="1" ht="19.5" customHeight="1">
      <c r="A128" s="218" t="s">
        <v>745</v>
      </c>
      <c r="B128" s="223"/>
      <c r="C128" s="219">
        <v>130</v>
      </c>
      <c r="D128" s="224"/>
      <c r="E128" s="225"/>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c r="CO128" s="211"/>
      <c r="CP128" s="211"/>
      <c r="CQ128" s="211"/>
      <c r="CR128" s="211"/>
      <c r="CS128" s="211"/>
      <c r="CT128" s="211"/>
      <c r="CU128" s="211"/>
      <c r="CV128" s="211"/>
      <c r="CW128" s="211"/>
      <c r="CX128" s="211"/>
      <c r="CY128" s="211"/>
      <c r="CZ128" s="211"/>
      <c r="DA128" s="211"/>
      <c r="DB128" s="211"/>
      <c r="DC128" s="211"/>
      <c r="DD128" s="211"/>
      <c r="DE128" s="211"/>
      <c r="DF128" s="211"/>
      <c r="DG128" s="211"/>
      <c r="DH128" s="211"/>
      <c r="DI128" s="211"/>
      <c r="DJ128" s="211"/>
      <c r="DK128" s="211"/>
      <c r="DL128" s="211"/>
      <c r="DM128" s="211"/>
      <c r="DN128" s="211"/>
      <c r="DO128" s="211"/>
      <c r="DP128" s="211"/>
      <c r="DQ128" s="211"/>
      <c r="DR128" s="211"/>
      <c r="DS128" s="211"/>
      <c r="DT128" s="211"/>
      <c r="DU128" s="211"/>
      <c r="DV128" s="211"/>
      <c r="DW128" s="211"/>
      <c r="DX128" s="211"/>
      <c r="DY128" s="211"/>
      <c r="DZ128" s="211"/>
      <c r="EA128" s="211"/>
      <c r="EB128" s="211"/>
      <c r="EC128" s="211"/>
      <c r="ED128" s="211"/>
      <c r="EE128" s="211"/>
      <c r="EF128" s="211"/>
      <c r="EG128" s="211"/>
      <c r="EH128" s="211"/>
      <c r="EI128" s="211"/>
      <c r="EJ128" s="211"/>
      <c r="EK128" s="211"/>
      <c r="EL128" s="211"/>
      <c r="EM128" s="211"/>
      <c r="EN128" s="211"/>
      <c r="EO128" s="211"/>
      <c r="EP128" s="211"/>
      <c r="EQ128" s="211"/>
      <c r="ER128" s="211"/>
      <c r="ES128" s="211"/>
      <c r="ET128" s="211"/>
      <c r="EU128" s="211"/>
      <c r="EV128" s="211"/>
      <c r="EW128" s="211"/>
      <c r="EX128" s="211"/>
      <c r="EY128" s="211"/>
      <c r="EZ128" s="211"/>
      <c r="FA128" s="211"/>
      <c r="FB128" s="211"/>
      <c r="FC128" s="211"/>
      <c r="FD128" s="211"/>
      <c r="FE128" s="211"/>
      <c r="FF128" s="211"/>
      <c r="FG128" s="211"/>
      <c r="FH128" s="211"/>
      <c r="FI128" s="211"/>
      <c r="FJ128" s="211"/>
      <c r="FK128" s="211"/>
      <c r="FL128" s="211"/>
      <c r="FM128" s="211"/>
      <c r="FN128" s="211"/>
      <c r="FO128" s="211"/>
      <c r="FP128" s="211"/>
      <c r="FQ128" s="211"/>
      <c r="FR128" s="211"/>
      <c r="FS128" s="211"/>
      <c r="FT128" s="211"/>
      <c r="FU128" s="211"/>
      <c r="FV128" s="211"/>
      <c r="FW128" s="211"/>
      <c r="FX128" s="211"/>
      <c r="FY128" s="211"/>
      <c r="FZ128" s="211"/>
      <c r="GA128" s="211"/>
      <c r="GB128" s="211"/>
      <c r="GC128" s="211"/>
      <c r="GD128" s="211"/>
      <c r="GE128" s="211"/>
      <c r="GF128" s="211"/>
      <c r="GG128" s="211"/>
      <c r="GH128" s="211"/>
      <c r="GI128" s="211"/>
      <c r="GJ128" s="211"/>
      <c r="GK128" s="211"/>
      <c r="GL128" s="211"/>
      <c r="GM128" s="211"/>
      <c r="GN128" s="211"/>
      <c r="GO128" s="211"/>
      <c r="GP128" s="211"/>
      <c r="GQ128" s="211"/>
      <c r="GR128" s="211"/>
      <c r="GS128" s="211"/>
      <c r="GT128" s="211"/>
      <c r="GU128" s="211"/>
      <c r="GV128" s="211"/>
      <c r="GW128" s="211"/>
      <c r="GX128" s="211"/>
      <c r="GY128" s="211"/>
      <c r="GZ128" s="211"/>
      <c r="HA128" s="211"/>
      <c r="HB128" s="211"/>
      <c r="HC128" s="211"/>
      <c r="HD128" s="211"/>
      <c r="HE128" s="211"/>
      <c r="HF128" s="211"/>
      <c r="HG128" s="211"/>
      <c r="HH128" s="211"/>
      <c r="HI128" s="211"/>
      <c r="HJ128" s="211"/>
      <c r="HK128" s="211"/>
      <c r="HL128" s="211"/>
      <c r="HM128" s="211"/>
      <c r="HN128" s="211"/>
      <c r="HO128" s="211"/>
      <c r="HP128" s="211"/>
      <c r="HQ128" s="211"/>
      <c r="HR128" s="211"/>
      <c r="HS128" s="211"/>
      <c r="HT128" s="211"/>
      <c r="HU128" s="211"/>
      <c r="HV128" s="211"/>
      <c r="HW128" s="211"/>
      <c r="HX128" s="211"/>
      <c r="HY128" s="211"/>
      <c r="HZ128" s="211"/>
      <c r="IA128" s="211"/>
      <c r="IB128" s="211"/>
      <c r="IC128" s="211"/>
      <c r="ID128" s="211"/>
      <c r="IE128" s="211"/>
      <c r="IF128" s="211"/>
      <c r="IG128" s="211"/>
      <c r="IH128" s="211"/>
      <c r="II128" s="211"/>
      <c r="IJ128" s="211"/>
      <c r="IK128" s="211"/>
      <c r="IL128" s="211"/>
      <c r="IM128" s="211"/>
      <c r="IN128" s="211"/>
      <c r="IO128" s="211"/>
      <c r="IP128" s="211"/>
      <c r="IQ128" s="211"/>
      <c r="IR128" s="211"/>
      <c r="IS128" s="226"/>
      <c r="IT128" s="226"/>
      <c r="IU128" s="226"/>
      <c r="IV128" s="226"/>
    </row>
    <row r="129" spans="1:5" ht="19.5" customHeight="1">
      <c r="A129" s="218" t="s">
        <v>746</v>
      </c>
      <c r="B129" s="219"/>
      <c r="C129" s="219">
        <v>130</v>
      </c>
      <c r="D129" s="220"/>
      <c r="E129" s="221"/>
    </row>
    <row r="130" spans="1:5" ht="19.5" customHeight="1">
      <c r="A130" s="218" t="s">
        <v>747</v>
      </c>
      <c r="B130" s="219">
        <v>63</v>
      </c>
      <c r="C130" s="219">
        <v>56</v>
      </c>
      <c r="D130" s="220">
        <f t="shared" si="7"/>
        <v>0.8888888888888888</v>
      </c>
      <c r="E130" s="221"/>
    </row>
    <row r="131" spans="1:5" ht="19.5" customHeight="1">
      <c r="A131" s="218" t="s">
        <v>748</v>
      </c>
      <c r="B131" s="219">
        <v>44</v>
      </c>
      <c r="C131" s="219">
        <v>56</v>
      </c>
      <c r="D131" s="220">
        <f t="shared" si="7"/>
        <v>1.2727272727272727</v>
      </c>
      <c r="E131" s="221"/>
    </row>
    <row r="132" spans="1:5" ht="19.5" customHeight="1">
      <c r="A132" s="218" t="s">
        <v>749</v>
      </c>
      <c r="B132" s="219">
        <v>19</v>
      </c>
      <c r="C132" s="219"/>
      <c r="D132" s="220">
        <f t="shared" si="7"/>
        <v>0</v>
      </c>
      <c r="E132" s="221"/>
    </row>
    <row r="133" spans="1:5" ht="19.5" customHeight="1">
      <c r="A133" s="218" t="s">
        <v>228</v>
      </c>
      <c r="B133" s="219">
        <v>1935</v>
      </c>
      <c r="C133" s="219">
        <v>2358</v>
      </c>
      <c r="D133" s="220">
        <f aca="true" t="shared" si="8" ref="D133:D135">C133/B133</f>
        <v>1.2186046511627906</v>
      </c>
      <c r="E133" s="221"/>
    </row>
    <row r="134" spans="1:5" ht="19.5" customHeight="1">
      <c r="A134" s="218" t="s">
        <v>750</v>
      </c>
      <c r="B134" s="219">
        <v>560</v>
      </c>
      <c r="C134" s="219">
        <v>575</v>
      </c>
      <c r="D134" s="220">
        <f t="shared" si="8"/>
        <v>1.0267857142857142</v>
      </c>
      <c r="E134" s="221"/>
    </row>
    <row r="135" spans="1:5" ht="19.5" customHeight="1">
      <c r="A135" s="218" t="s">
        <v>675</v>
      </c>
      <c r="B135" s="219">
        <v>110</v>
      </c>
      <c r="C135" s="219">
        <v>110</v>
      </c>
      <c r="D135" s="220">
        <f t="shared" si="8"/>
        <v>1</v>
      </c>
      <c r="E135" s="221"/>
    </row>
    <row r="136" spans="1:5" ht="19.5" customHeight="1">
      <c r="A136" s="218" t="s">
        <v>751</v>
      </c>
      <c r="B136" s="219">
        <v>4</v>
      </c>
      <c r="C136" s="219"/>
      <c r="D136" s="220"/>
      <c r="E136" s="221"/>
    </row>
    <row r="137" spans="1:5" ht="19.5" customHeight="1">
      <c r="A137" s="218" t="s">
        <v>752</v>
      </c>
      <c r="B137" s="219">
        <v>446</v>
      </c>
      <c r="C137" s="219">
        <v>465</v>
      </c>
      <c r="D137" s="220">
        <f aca="true" t="shared" si="9" ref="D137:D141">C137/B137</f>
        <v>1.0426008968609866</v>
      </c>
      <c r="E137" s="221"/>
    </row>
    <row r="138" spans="1:5" ht="19.5" customHeight="1">
      <c r="A138" s="218" t="s">
        <v>753</v>
      </c>
      <c r="B138" s="219">
        <v>68</v>
      </c>
      <c r="C138" s="219">
        <v>327</v>
      </c>
      <c r="D138" s="220">
        <f t="shared" si="9"/>
        <v>4.8088235294117645</v>
      </c>
      <c r="E138" s="221"/>
    </row>
    <row r="139" spans="1:5" ht="19.5" customHeight="1">
      <c r="A139" s="218" t="s">
        <v>675</v>
      </c>
      <c r="B139" s="219">
        <v>26</v>
      </c>
      <c r="C139" s="219"/>
      <c r="D139" s="220"/>
      <c r="E139" s="221"/>
    </row>
    <row r="140" spans="1:5" ht="19.5" customHeight="1">
      <c r="A140" s="218" t="s">
        <v>754</v>
      </c>
      <c r="B140" s="219">
        <v>6</v>
      </c>
      <c r="C140" s="219">
        <v>327</v>
      </c>
      <c r="D140" s="220">
        <f t="shared" si="9"/>
        <v>54.5</v>
      </c>
      <c r="E140" s="221"/>
    </row>
    <row r="141" spans="1:5" ht="19.5" customHeight="1">
      <c r="A141" s="218" t="s">
        <v>755</v>
      </c>
      <c r="B141" s="219">
        <v>36</v>
      </c>
      <c r="C141" s="219"/>
      <c r="D141" s="220"/>
      <c r="E141" s="221"/>
    </row>
    <row r="142" spans="1:5" ht="19.5" customHeight="1">
      <c r="A142" s="218" t="s">
        <v>756</v>
      </c>
      <c r="B142" s="219">
        <v>1061</v>
      </c>
      <c r="C142" s="219">
        <v>1219</v>
      </c>
      <c r="D142" s="220"/>
      <c r="E142" s="221"/>
    </row>
    <row r="143" spans="1:5" ht="19.5" customHeight="1">
      <c r="A143" s="218" t="s">
        <v>757</v>
      </c>
      <c r="B143" s="219">
        <v>1061</v>
      </c>
      <c r="C143" s="219">
        <v>1219</v>
      </c>
      <c r="D143" s="220"/>
      <c r="E143" s="221"/>
    </row>
    <row r="144" spans="1:5" ht="19.5" customHeight="1">
      <c r="A144" s="218" t="s">
        <v>758</v>
      </c>
      <c r="B144" s="219">
        <v>7</v>
      </c>
      <c r="C144" s="219">
        <v>14</v>
      </c>
      <c r="D144" s="220">
        <f aca="true" t="shared" si="10" ref="D144:D154">C144/B144</f>
        <v>2</v>
      </c>
      <c r="E144" s="221"/>
    </row>
    <row r="145" spans="1:5" ht="19.5" customHeight="1">
      <c r="A145" s="218" t="s">
        <v>759</v>
      </c>
      <c r="B145" s="219">
        <v>7</v>
      </c>
      <c r="C145" s="219">
        <v>14</v>
      </c>
      <c r="D145" s="220"/>
      <c r="E145" s="221"/>
    </row>
    <row r="146" spans="1:5" ht="19.5" customHeight="1">
      <c r="A146" s="218" t="s">
        <v>760</v>
      </c>
      <c r="B146" s="219">
        <v>212</v>
      </c>
      <c r="C146" s="219">
        <v>195</v>
      </c>
      <c r="D146" s="220">
        <f t="shared" si="10"/>
        <v>0.9198113207547169</v>
      </c>
      <c r="E146" s="221"/>
    </row>
    <row r="147" spans="1:5" ht="19.5" customHeight="1">
      <c r="A147" s="218" t="s">
        <v>761</v>
      </c>
      <c r="B147" s="219">
        <v>188</v>
      </c>
      <c r="C147" s="219">
        <v>185</v>
      </c>
      <c r="D147" s="220"/>
      <c r="E147" s="221"/>
    </row>
    <row r="148" spans="1:5" ht="19.5" customHeight="1">
      <c r="A148" s="218" t="s">
        <v>762</v>
      </c>
      <c r="B148" s="219">
        <v>24</v>
      </c>
      <c r="C148" s="219">
        <v>10</v>
      </c>
      <c r="D148" s="220">
        <f t="shared" si="10"/>
        <v>0.4166666666666667</v>
      </c>
      <c r="E148" s="221"/>
    </row>
    <row r="149" spans="1:5" ht="19.5" customHeight="1">
      <c r="A149" s="218" t="s">
        <v>763</v>
      </c>
      <c r="B149" s="219">
        <v>27</v>
      </c>
      <c r="C149" s="219">
        <v>28</v>
      </c>
      <c r="D149" s="220">
        <f t="shared" si="10"/>
        <v>1.037037037037037</v>
      </c>
      <c r="E149" s="221"/>
    </row>
    <row r="150" spans="1:5" ht="19.5" customHeight="1">
      <c r="A150" s="218" t="s">
        <v>764</v>
      </c>
      <c r="B150" s="219">
        <v>27</v>
      </c>
      <c r="C150" s="219">
        <v>28</v>
      </c>
      <c r="D150" s="220">
        <f t="shared" si="10"/>
        <v>1.037037037037037</v>
      </c>
      <c r="E150" s="221"/>
    </row>
    <row r="151" spans="1:5" ht="19.5" customHeight="1">
      <c r="A151" s="218" t="s">
        <v>243</v>
      </c>
      <c r="B151" s="219">
        <v>12672</v>
      </c>
      <c r="C151" s="219">
        <v>18772</v>
      </c>
      <c r="D151" s="220">
        <f t="shared" si="10"/>
        <v>1.4813762626262625</v>
      </c>
      <c r="E151" s="221"/>
    </row>
    <row r="152" spans="1:5" ht="19.5" customHeight="1">
      <c r="A152" s="218" t="s">
        <v>765</v>
      </c>
      <c r="B152" s="219">
        <v>543</v>
      </c>
      <c r="C152" s="219">
        <v>1132</v>
      </c>
      <c r="D152" s="220">
        <f t="shared" si="10"/>
        <v>2.0847145488029466</v>
      </c>
      <c r="E152" s="221"/>
    </row>
    <row r="153" spans="1:5" ht="19.5" customHeight="1">
      <c r="A153" s="218" t="s">
        <v>675</v>
      </c>
      <c r="B153" s="219">
        <v>116</v>
      </c>
      <c r="C153" s="219">
        <v>97</v>
      </c>
      <c r="D153" s="220">
        <f t="shared" si="10"/>
        <v>0.8362068965517241</v>
      </c>
      <c r="E153" s="221"/>
    </row>
    <row r="154" spans="1:5" ht="19.5" customHeight="1">
      <c r="A154" s="218" t="s">
        <v>766</v>
      </c>
      <c r="B154" s="219">
        <v>145</v>
      </c>
      <c r="C154" s="219">
        <v>559</v>
      </c>
      <c r="D154" s="220">
        <f t="shared" si="10"/>
        <v>3.8551724137931034</v>
      </c>
      <c r="E154" s="221"/>
    </row>
    <row r="155" spans="1:5" ht="19.5" customHeight="1">
      <c r="A155" s="218" t="s">
        <v>678</v>
      </c>
      <c r="B155" s="219">
        <v>282</v>
      </c>
      <c r="C155" s="219">
        <v>476</v>
      </c>
      <c r="D155" s="220"/>
      <c r="E155" s="221"/>
    </row>
    <row r="156" spans="1:5" ht="19.5" customHeight="1">
      <c r="A156" s="218" t="s">
        <v>767</v>
      </c>
      <c r="B156" s="219"/>
      <c r="C156" s="219"/>
      <c r="D156" s="220"/>
      <c r="E156" s="221"/>
    </row>
    <row r="157" spans="1:5" ht="19.5" customHeight="1">
      <c r="A157" s="218" t="s">
        <v>768</v>
      </c>
      <c r="B157" s="219">
        <v>98</v>
      </c>
      <c r="C157" s="219">
        <v>174</v>
      </c>
      <c r="D157" s="220">
        <f aca="true" t="shared" si="11" ref="D157:D162">C157/B157</f>
        <v>1.7755102040816326</v>
      </c>
      <c r="E157" s="221"/>
    </row>
    <row r="158" spans="1:5" ht="19.5" customHeight="1">
      <c r="A158" s="218" t="s">
        <v>675</v>
      </c>
      <c r="B158" s="219">
        <v>38</v>
      </c>
      <c r="C158" s="219">
        <v>62</v>
      </c>
      <c r="D158" s="220">
        <f t="shared" si="11"/>
        <v>1.631578947368421</v>
      </c>
      <c r="E158" s="221"/>
    </row>
    <row r="159" spans="1:5" ht="19.5" customHeight="1">
      <c r="A159" s="218" t="s">
        <v>769</v>
      </c>
      <c r="B159" s="219"/>
      <c r="C159" s="219">
        <v>78</v>
      </c>
      <c r="D159" s="220"/>
      <c r="E159" s="221"/>
    </row>
    <row r="160" spans="1:5" ht="19.5" customHeight="1">
      <c r="A160" s="218" t="s">
        <v>770</v>
      </c>
      <c r="B160" s="219">
        <v>60</v>
      </c>
      <c r="C160" s="219">
        <v>34</v>
      </c>
      <c r="D160" s="220">
        <f t="shared" si="11"/>
        <v>0.5666666666666667</v>
      </c>
      <c r="E160" s="221"/>
    </row>
    <row r="161" spans="1:5" ht="19.5" customHeight="1">
      <c r="A161" s="218" t="s">
        <v>771</v>
      </c>
      <c r="B161" s="219">
        <v>6451</v>
      </c>
      <c r="C161" s="219">
        <v>9022</v>
      </c>
      <c r="D161" s="220">
        <f t="shared" si="11"/>
        <v>1.3985428615718494</v>
      </c>
      <c r="E161" s="221"/>
    </row>
    <row r="162" spans="1:5" ht="19.5" customHeight="1">
      <c r="A162" s="218" t="s">
        <v>772</v>
      </c>
      <c r="B162" s="219">
        <v>96</v>
      </c>
      <c r="C162" s="219">
        <v>493</v>
      </c>
      <c r="D162" s="220">
        <f t="shared" si="11"/>
        <v>5.135416666666667</v>
      </c>
      <c r="E162" s="221"/>
    </row>
    <row r="163" spans="1:5" ht="19.5" customHeight="1">
      <c r="A163" s="218" t="s">
        <v>773</v>
      </c>
      <c r="B163" s="219"/>
      <c r="C163" s="219">
        <v>513</v>
      </c>
      <c r="D163" s="220"/>
      <c r="E163" s="221"/>
    </row>
    <row r="164" spans="1:5" ht="19.5" customHeight="1">
      <c r="A164" s="218" t="s">
        <v>774</v>
      </c>
      <c r="B164" s="219">
        <v>67</v>
      </c>
      <c r="C164" s="219">
        <v>68</v>
      </c>
      <c r="D164" s="220"/>
      <c r="E164" s="221"/>
    </row>
    <row r="165" spans="1:5" ht="19.5" customHeight="1">
      <c r="A165" s="218" t="s">
        <v>775</v>
      </c>
      <c r="B165" s="219">
        <v>4661</v>
      </c>
      <c r="C165" s="219">
        <v>4583</v>
      </c>
      <c r="D165" s="220">
        <f aca="true" t="shared" si="12" ref="D165:D167">C165/B165</f>
        <v>0.9832653936923407</v>
      </c>
      <c r="E165" s="221"/>
    </row>
    <row r="166" spans="1:5" ht="19.5" customHeight="1">
      <c r="A166" s="218" t="s">
        <v>776</v>
      </c>
      <c r="B166" s="219">
        <v>683</v>
      </c>
      <c r="C166" s="219">
        <v>821</v>
      </c>
      <c r="D166" s="220">
        <f t="shared" si="12"/>
        <v>1.2020497803806736</v>
      </c>
      <c r="E166" s="221"/>
    </row>
    <row r="167" spans="1:5" ht="19.5" customHeight="1">
      <c r="A167" s="218" t="s">
        <v>777</v>
      </c>
      <c r="B167" s="219">
        <v>944</v>
      </c>
      <c r="C167" s="219">
        <v>2544</v>
      </c>
      <c r="D167" s="220">
        <f t="shared" si="12"/>
        <v>2.694915254237288</v>
      </c>
      <c r="E167" s="221"/>
    </row>
    <row r="168" spans="1:5" ht="19.5" customHeight="1">
      <c r="A168" s="218" t="s">
        <v>778</v>
      </c>
      <c r="B168" s="219"/>
      <c r="C168" s="219">
        <v>212</v>
      </c>
      <c r="D168" s="220"/>
      <c r="E168" s="221"/>
    </row>
    <row r="169" spans="1:5" ht="19.5" customHeight="1">
      <c r="A169" s="218" t="s">
        <v>779</v>
      </c>
      <c r="B169" s="219"/>
      <c r="C169" s="219">
        <v>212</v>
      </c>
      <c r="D169" s="220"/>
      <c r="E169" s="221"/>
    </row>
    <row r="170" spans="1:5" ht="19.5" customHeight="1">
      <c r="A170" s="218" t="s">
        <v>780</v>
      </c>
      <c r="B170" s="219">
        <v>385</v>
      </c>
      <c r="C170" s="219">
        <v>1145</v>
      </c>
      <c r="D170" s="220">
        <f aca="true" t="shared" si="13" ref="D170:D172">C170/B170</f>
        <v>2.9740259740259742</v>
      </c>
      <c r="E170" s="221"/>
    </row>
    <row r="171" spans="1:5" ht="19.5" customHeight="1">
      <c r="A171" s="218" t="s">
        <v>781</v>
      </c>
      <c r="B171" s="219">
        <v>300</v>
      </c>
      <c r="C171" s="219">
        <v>566</v>
      </c>
      <c r="D171" s="220">
        <f t="shared" si="13"/>
        <v>1.8866666666666667</v>
      </c>
      <c r="E171" s="221"/>
    </row>
    <row r="172" spans="1:5" ht="19.5" customHeight="1">
      <c r="A172" s="218" t="s">
        <v>782</v>
      </c>
      <c r="B172" s="219">
        <v>85</v>
      </c>
      <c r="C172" s="219">
        <v>161</v>
      </c>
      <c r="D172" s="220">
        <f t="shared" si="13"/>
        <v>1.8941176470588235</v>
      </c>
      <c r="E172" s="221"/>
    </row>
    <row r="173" spans="1:5" ht="19.5" customHeight="1">
      <c r="A173" s="218" t="s">
        <v>783</v>
      </c>
      <c r="B173" s="219"/>
      <c r="C173" s="219">
        <v>27</v>
      </c>
      <c r="D173" s="220"/>
      <c r="E173" s="221"/>
    </row>
    <row r="174" spans="1:5" ht="19.5" customHeight="1">
      <c r="A174" s="218" t="s">
        <v>784</v>
      </c>
      <c r="B174" s="219"/>
      <c r="C174" s="219">
        <v>391</v>
      </c>
      <c r="D174" s="220"/>
      <c r="E174" s="221"/>
    </row>
    <row r="175" spans="1:5" ht="19.5" customHeight="1">
      <c r="A175" s="218" t="s">
        <v>785</v>
      </c>
      <c r="B175" s="219">
        <v>67</v>
      </c>
      <c r="C175" s="219">
        <v>115</v>
      </c>
      <c r="D175" s="220">
        <f>C175/B175</f>
        <v>1.7164179104477613</v>
      </c>
      <c r="E175" s="221"/>
    </row>
    <row r="176" spans="1:5" ht="19.5" customHeight="1">
      <c r="A176" s="218" t="s">
        <v>786</v>
      </c>
      <c r="B176" s="219">
        <v>16</v>
      </c>
      <c r="C176" s="219">
        <v>49</v>
      </c>
      <c r="D176" s="220">
        <f>C176/B176</f>
        <v>3.0625</v>
      </c>
      <c r="E176" s="221"/>
    </row>
    <row r="177" spans="1:5" ht="19.5" customHeight="1">
      <c r="A177" s="218" t="s">
        <v>787</v>
      </c>
      <c r="B177" s="219">
        <v>1</v>
      </c>
      <c r="C177" s="219"/>
      <c r="D177" s="220"/>
      <c r="E177" s="221"/>
    </row>
    <row r="178" spans="1:5" ht="19.5" customHeight="1">
      <c r="A178" s="218" t="s">
        <v>788</v>
      </c>
      <c r="B178" s="219">
        <v>1</v>
      </c>
      <c r="C178" s="219"/>
      <c r="D178" s="220"/>
      <c r="E178" s="221"/>
    </row>
    <row r="179" spans="1:5" ht="19.5" customHeight="1">
      <c r="A179" s="218" t="s">
        <v>789</v>
      </c>
      <c r="B179" s="219">
        <v>49</v>
      </c>
      <c r="C179" s="219">
        <v>66</v>
      </c>
      <c r="D179" s="220"/>
      <c r="E179" s="221"/>
    </row>
    <row r="180" spans="1:5" ht="19.5" customHeight="1">
      <c r="A180" s="218" t="s">
        <v>790</v>
      </c>
      <c r="B180" s="219"/>
      <c r="C180" s="219">
        <v>235</v>
      </c>
      <c r="D180" s="220"/>
      <c r="E180" s="221"/>
    </row>
    <row r="181" spans="1:5" ht="19.5" customHeight="1">
      <c r="A181" s="218" t="s">
        <v>791</v>
      </c>
      <c r="B181" s="219"/>
      <c r="C181" s="219">
        <v>8</v>
      </c>
      <c r="D181" s="220"/>
      <c r="E181" s="221"/>
    </row>
    <row r="182" spans="1:5" ht="19.5" customHeight="1">
      <c r="A182" s="218" t="s">
        <v>792</v>
      </c>
      <c r="B182" s="219"/>
      <c r="C182" s="219">
        <v>3</v>
      </c>
      <c r="D182" s="220"/>
      <c r="E182" s="221"/>
    </row>
    <row r="183" spans="1:5" ht="19.5" customHeight="1">
      <c r="A183" s="218" t="s">
        <v>793</v>
      </c>
      <c r="B183" s="219"/>
      <c r="C183" s="219">
        <v>20</v>
      </c>
      <c r="D183" s="220"/>
      <c r="E183" s="221"/>
    </row>
    <row r="184" spans="1:5" ht="19.5" customHeight="1">
      <c r="A184" s="218" t="s">
        <v>794</v>
      </c>
      <c r="B184" s="219"/>
      <c r="C184" s="219">
        <v>204</v>
      </c>
      <c r="D184" s="220"/>
      <c r="E184" s="221"/>
    </row>
    <row r="185" spans="1:5" ht="19.5" customHeight="1">
      <c r="A185" s="218" t="s">
        <v>795</v>
      </c>
      <c r="B185" s="219">
        <v>593</v>
      </c>
      <c r="C185" s="219">
        <v>1422</v>
      </c>
      <c r="D185" s="220">
        <f aca="true" t="shared" si="14" ref="D185:D198">C185/B185</f>
        <v>2.397976391231029</v>
      </c>
      <c r="E185" s="221"/>
    </row>
    <row r="186" spans="1:5" ht="19.5" customHeight="1">
      <c r="A186" s="218" t="s">
        <v>675</v>
      </c>
      <c r="B186" s="219">
        <v>24</v>
      </c>
      <c r="C186" s="219">
        <v>28</v>
      </c>
      <c r="D186" s="220">
        <f t="shared" si="14"/>
        <v>1.1666666666666667</v>
      </c>
      <c r="E186" s="221"/>
    </row>
    <row r="187" spans="1:5" ht="19.5" customHeight="1">
      <c r="A187" s="218" t="s">
        <v>796</v>
      </c>
      <c r="B187" s="219">
        <v>12</v>
      </c>
      <c r="C187" s="219">
        <v>25</v>
      </c>
      <c r="D187" s="220">
        <f t="shared" si="14"/>
        <v>2.0833333333333335</v>
      </c>
      <c r="E187" s="221"/>
    </row>
    <row r="188" spans="1:5" ht="19.5" customHeight="1">
      <c r="A188" s="218" t="s">
        <v>797</v>
      </c>
      <c r="B188" s="219">
        <v>6</v>
      </c>
      <c r="C188" s="219"/>
      <c r="D188" s="220"/>
      <c r="E188" s="221"/>
    </row>
    <row r="189" spans="1:5" ht="19.5" customHeight="1">
      <c r="A189" s="218" t="s">
        <v>798</v>
      </c>
      <c r="B189" s="219">
        <v>90</v>
      </c>
      <c r="C189" s="219">
        <v>185</v>
      </c>
      <c r="D189" s="220">
        <f t="shared" si="14"/>
        <v>2.0555555555555554</v>
      </c>
      <c r="E189" s="221"/>
    </row>
    <row r="190" spans="1:5" ht="19.5" customHeight="1">
      <c r="A190" s="218" t="s">
        <v>799</v>
      </c>
      <c r="B190" s="219">
        <v>461</v>
      </c>
      <c r="C190" s="219">
        <v>1184</v>
      </c>
      <c r="D190" s="220">
        <f t="shared" si="14"/>
        <v>2.5683297180043385</v>
      </c>
      <c r="E190" s="221"/>
    </row>
    <row r="191" spans="1:5" ht="19.5" customHeight="1">
      <c r="A191" s="218" t="s">
        <v>800</v>
      </c>
      <c r="B191" s="219">
        <v>31</v>
      </c>
      <c r="C191" s="219">
        <v>26</v>
      </c>
      <c r="D191" s="220">
        <f t="shared" si="14"/>
        <v>0.8387096774193549</v>
      </c>
      <c r="E191" s="221"/>
    </row>
    <row r="192" spans="1:5" ht="19.5" customHeight="1">
      <c r="A192" s="218" t="s">
        <v>801</v>
      </c>
      <c r="B192" s="219">
        <v>31</v>
      </c>
      <c r="C192" s="219">
        <v>26</v>
      </c>
      <c r="D192" s="220">
        <f t="shared" si="14"/>
        <v>0.8387096774193549</v>
      </c>
      <c r="E192" s="221"/>
    </row>
    <row r="193" spans="1:5" ht="19.5" customHeight="1">
      <c r="A193" s="218" t="s">
        <v>802</v>
      </c>
      <c r="B193" s="219">
        <v>49</v>
      </c>
      <c r="C193" s="219">
        <v>1055</v>
      </c>
      <c r="D193" s="220">
        <f t="shared" si="14"/>
        <v>21.53061224489796</v>
      </c>
      <c r="E193" s="221"/>
    </row>
    <row r="194" spans="1:5" ht="19.5" customHeight="1">
      <c r="A194" s="218" t="s">
        <v>803</v>
      </c>
      <c r="B194" s="219">
        <v>14</v>
      </c>
      <c r="C194" s="219">
        <v>378</v>
      </c>
      <c r="D194" s="220"/>
      <c r="E194" s="221"/>
    </row>
    <row r="195" spans="1:5" ht="19.5" customHeight="1">
      <c r="A195" s="218" t="s">
        <v>804</v>
      </c>
      <c r="B195" s="219">
        <v>35</v>
      </c>
      <c r="C195" s="219">
        <v>677</v>
      </c>
      <c r="D195" s="220">
        <f t="shared" si="14"/>
        <v>19.34285714285714</v>
      </c>
      <c r="E195" s="221"/>
    </row>
    <row r="196" spans="1:5" ht="19.5" customHeight="1">
      <c r="A196" s="218" t="s">
        <v>805</v>
      </c>
      <c r="B196" s="219">
        <v>7</v>
      </c>
      <c r="C196" s="219">
        <v>35</v>
      </c>
      <c r="D196" s="220">
        <f t="shared" si="14"/>
        <v>5</v>
      </c>
      <c r="E196" s="221"/>
    </row>
    <row r="197" spans="1:5" ht="19.5" customHeight="1">
      <c r="A197" s="218" t="s">
        <v>806</v>
      </c>
      <c r="B197" s="219">
        <v>7</v>
      </c>
      <c r="C197" s="219">
        <v>35</v>
      </c>
      <c r="D197" s="220">
        <f t="shared" si="14"/>
        <v>5</v>
      </c>
      <c r="E197" s="221"/>
    </row>
    <row r="198" spans="1:5" ht="19.5" customHeight="1">
      <c r="A198" s="218" t="s">
        <v>807</v>
      </c>
      <c r="B198" s="219">
        <v>3</v>
      </c>
      <c r="C198" s="219">
        <v>440</v>
      </c>
      <c r="D198" s="220">
        <f t="shared" si="14"/>
        <v>146.66666666666666</v>
      </c>
      <c r="E198" s="221"/>
    </row>
    <row r="199" spans="1:5" ht="19.5" customHeight="1">
      <c r="A199" s="218" t="s">
        <v>808</v>
      </c>
      <c r="B199" s="219">
        <v>3</v>
      </c>
      <c r="C199" s="219">
        <v>77</v>
      </c>
      <c r="D199" s="220"/>
      <c r="E199" s="221"/>
    </row>
    <row r="200" spans="1:5" ht="19.5" customHeight="1">
      <c r="A200" s="218" t="s">
        <v>809</v>
      </c>
      <c r="B200" s="219"/>
      <c r="C200" s="219">
        <v>363</v>
      </c>
      <c r="D200" s="220"/>
      <c r="E200" s="221"/>
    </row>
    <row r="201" spans="1:5" ht="19.5" customHeight="1">
      <c r="A201" s="218" t="s">
        <v>810</v>
      </c>
      <c r="B201" s="219"/>
      <c r="C201" s="219">
        <v>258</v>
      </c>
      <c r="D201" s="220"/>
      <c r="E201" s="221"/>
    </row>
    <row r="202" spans="1:5" ht="19.5" customHeight="1">
      <c r="A202" s="218" t="s">
        <v>811</v>
      </c>
      <c r="B202" s="219"/>
      <c r="C202" s="219">
        <v>258</v>
      </c>
      <c r="D202" s="220"/>
      <c r="E202" s="221"/>
    </row>
    <row r="203" spans="1:5" ht="19.5" customHeight="1">
      <c r="A203" s="218" t="s">
        <v>812</v>
      </c>
      <c r="B203" s="219">
        <v>3583</v>
      </c>
      <c r="C203" s="219">
        <v>2683</v>
      </c>
      <c r="D203" s="220">
        <f aca="true" t="shared" si="15" ref="D203:D209">C203/B203</f>
        <v>0.7488138431481999</v>
      </c>
      <c r="E203" s="221"/>
    </row>
    <row r="204" spans="1:5" ht="19.5" customHeight="1">
      <c r="A204" s="218" t="s">
        <v>813</v>
      </c>
      <c r="B204" s="219"/>
      <c r="C204" s="219">
        <v>14</v>
      </c>
      <c r="D204" s="220"/>
      <c r="E204" s="221"/>
    </row>
    <row r="205" spans="1:5" ht="19.5" customHeight="1">
      <c r="A205" s="218" t="s">
        <v>814</v>
      </c>
      <c r="B205" s="219">
        <v>3583</v>
      </c>
      <c r="C205" s="219">
        <v>2669</v>
      </c>
      <c r="D205" s="220">
        <f t="shared" si="15"/>
        <v>0.7449065029305052</v>
      </c>
      <c r="E205" s="221"/>
    </row>
    <row r="206" spans="1:5" ht="19.5" customHeight="1">
      <c r="A206" s="218" t="s">
        <v>815</v>
      </c>
      <c r="B206" s="219">
        <v>340</v>
      </c>
      <c r="C206" s="219"/>
      <c r="D206" s="220"/>
      <c r="E206" s="221"/>
    </row>
    <row r="207" spans="1:5" ht="19.5" customHeight="1">
      <c r="A207" s="218" t="s">
        <v>816</v>
      </c>
      <c r="B207" s="219">
        <v>340</v>
      </c>
      <c r="C207" s="219"/>
      <c r="D207" s="220"/>
      <c r="E207" s="221"/>
    </row>
    <row r="208" spans="1:5" ht="19.5" customHeight="1">
      <c r="A208" s="218" t="s">
        <v>817</v>
      </c>
      <c r="B208" s="219">
        <v>522</v>
      </c>
      <c r="C208" s="219">
        <v>234</v>
      </c>
      <c r="D208" s="220">
        <f t="shared" si="15"/>
        <v>0.4482758620689655</v>
      </c>
      <c r="E208" s="221"/>
    </row>
    <row r="209" spans="1:5" ht="19.5" customHeight="1">
      <c r="A209" s="218" t="s">
        <v>675</v>
      </c>
      <c r="B209" s="219">
        <v>487</v>
      </c>
      <c r="C209" s="219">
        <v>81</v>
      </c>
      <c r="D209" s="220">
        <f t="shared" si="15"/>
        <v>0.16632443531827515</v>
      </c>
      <c r="E209" s="221"/>
    </row>
    <row r="210" spans="1:5" ht="19.5" customHeight="1">
      <c r="A210" s="218" t="s">
        <v>678</v>
      </c>
      <c r="B210" s="219">
        <v>35</v>
      </c>
      <c r="C210" s="219">
        <v>38</v>
      </c>
      <c r="D210" s="220"/>
      <c r="E210" s="221"/>
    </row>
    <row r="211" spans="1:5" ht="19.5" customHeight="1">
      <c r="A211" s="218" t="s">
        <v>818</v>
      </c>
      <c r="B211" s="219"/>
      <c r="C211" s="219">
        <v>115</v>
      </c>
      <c r="D211" s="220"/>
      <c r="E211" s="221"/>
    </row>
    <row r="212" spans="1:5" ht="19.5" customHeight="1">
      <c r="A212" s="218" t="s">
        <v>819</v>
      </c>
      <c r="B212" s="219"/>
      <c r="C212" s="219">
        <v>584</v>
      </c>
      <c r="D212" s="220"/>
      <c r="E212" s="221"/>
    </row>
    <row r="213" spans="1:5" ht="19.5" customHeight="1">
      <c r="A213" s="218" t="s">
        <v>292</v>
      </c>
      <c r="B213" s="219">
        <v>5741</v>
      </c>
      <c r="C213" s="219">
        <v>8506</v>
      </c>
      <c r="D213" s="220">
        <f aca="true" t="shared" si="16" ref="D213:D219">C213/B213</f>
        <v>1.4816234105556523</v>
      </c>
      <c r="E213" s="221"/>
    </row>
    <row r="214" spans="1:5" ht="19.5" customHeight="1">
      <c r="A214" s="218" t="s">
        <v>820</v>
      </c>
      <c r="B214" s="219">
        <v>275</v>
      </c>
      <c r="C214" s="219">
        <v>417</v>
      </c>
      <c r="D214" s="220">
        <f t="shared" si="16"/>
        <v>1.5163636363636364</v>
      </c>
      <c r="E214" s="221"/>
    </row>
    <row r="215" spans="1:5" ht="19.5" customHeight="1">
      <c r="A215" s="218" t="s">
        <v>675</v>
      </c>
      <c r="B215" s="219">
        <v>104</v>
      </c>
      <c r="C215" s="219">
        <v>120</v>
      </c>
      <c r="D215" s="220">
        <f t="shared" si="16"/>
        <v>1.1538461538461537</v>
      </c>
      <c r="E215" s="221"/>
    </row>
    <row r="216" spans="1:5" ht="19.5" customHeight="1">
      <c r="A216" s="218" t="s">
        <v>821</v>
      </c>
      <c r="B216" s="219">
        <v>171</v>
      </c>
      <c r="C216" s="219">
        <v>297</v>
      </c>
      <c r="D216" s="220">
        <f t="shared" si="16"/>
        <v>1.736842105263158</v>
      </c>
      <c r="E216" s="221"/>
    </row>
    <row r="217" spans="1:5" ht="19.5" customHeight="1">
      <c r="A217" s="218" t="s">
        <v>822</v>
      </c>
      <c r="B217" s="219">
        <v>1272</v>
      </c>
      <c r="C217" s="219">
        <v>1662</v>
      </c>
      <c r="D217" s="220">
        <f t="shared" si="16"/>
        <v>1.3066037735849056</v>
      </c>
      <c r="E217" s="221"/>
    </row>
    <row r="218" spans="1:5" ht="19.5" customHeight="1">
      <c r="A218" s="218" t="s">
        <v>823</v>
      </c>
      <c r="B218" s="219">
        <v>1139</v>
      </c>
      <c r="C218" s="219">
        <v>1500</v>
      </c>
      <c r="D218" s="220">
        <f t="shared" si="16"/>
        <v>1.3169446883230904</v>
      </c>
      <c r="E218" s="221"/>
    </row>
    <row r="219" spans="1:5" ht="19.5" customHeight="1">
      <c r="A219" s="218" t="s">
        <v>824</v>
      </c>
      <c r="B219" s="219">
        <v>133</v>
      </c>
      <c r="C219" s="219">
        <v>162</v>
      </c>
      <c r="D219" s="220">
        <f t="shared" si="16"/>
        <v>1.218045112781955</v>
      </c>
      <c r="E219" s="221"/>
    </row>
    <row r="220" spans="1:5" ht="19.5" customHeight="1">
      <c r="A220" s="218" t="s">
        <v>825</v>
      </c>
      <c r="B220" s="219">
        <v>1119</v>
      </c>
      <c r="C220" s="219">
        <v>1299</v>
      </c>
      <c r="D220" s="220">
        <f aca="true" t="shared" si="17" ref="D220:D230">C220/B220</f>
        <v>1.160857908847185</v>
      </c>
      <c r="E220" s="221"/>
    </row>
    <row r="221" spans="1:5" ht="19.5" customHeight="1">
      <c r="A221" s="218" t="s">
        <v>826</v>
      </c>
      <c r="B221" s="219">
        <v>1088</v>
      </c>
      <c r="C221" s="219">
        <v>1299</v>
      </c>
      <c r="D221" s="220">
        <f t="shared" si="17"/>
        <v>1.1939338235294117</v>
      </c>
      <c r="E221" s="221"/>
    </row>
    <row r="222" spans="1:5" ht="19.5" customHeight="1">
      <c r="A222" s="218" t="s">
        <v>827</v>
      </c>
      <c r="B222" s="219">
        <v>31</v>
      </c>
      <c r="C222" s="219"/>
      <c r="D222" s="220">
        <f t="shared" si="17"/>
        <v>0</v>
      </c>
      <c r="E222" s="221"/>
    </row>
    <row r="223" spans="1:5" ht="19.5" customHeight="1">
      <c r="A223" s="218" t="s">
        <v>828</v>
      </c>
      <c r="B223" s="219">
        <v>536</v>
      </c>
      <c r="C223" s="219">
        <v>1597</v>
      </c>
      <c r="D223" s="220">
        <f t="shared" si="17"/>
        <v>2.9794776119402986</v>
      </c>
      <c r="E223" s="221"/>
    </row>
    <row r="224" spans="1:5" ht="19.5" customHeight="1">
      <c r="A224" s="218" t="s">
        <v>829</v>
      </c>
      <c r="B224" s="219">
        <v>156</v>
      </c>
      <c r="C224" s="219">
        <v>377</v>
      </c>
      <c r="D224" s="220">
        <f t="shared" si="17"/>
        <v>2.4166666666666665</v>
      </c>
      <c r="E224" s="221"/>
    </row>
    <row r="225" spans="1:5" ht="19.5" customHeight="1">
      <c r="A225" s="218" t="s">
        <v>830</v>
      </c>
      <c r="B225" s="219">
        <v>48</v>
      </c>
      <c r="C225" s="219"/>
      <c r="D225" s="220"/>
      <c r="E225" s="221"/>
    </row>
    <row r="226" spans="1:5" ht="19.5" customHeight="1">
      <c r="A226" s="218" t="s">
        <v>831</v>
      </c>
      <c r="B226" s="219">
        <v>183</v>
      </c>
      <c r="C226" s="219">
        <v>159</v>
      </c>
      <c r="D226" s="220">
        <f t="shared" si="17"/>
        <v>0.8688524590163934</v>
      </c>
      <c r="E226" s="221"/>
    </row>
    <row r="227" spans="1:5" ht="19.5" customHeight="1">
      <c r="A227" s="218" t="s">
        <v>832</v>
      </c>
      <c r="B227" s="219">
        <v>128</v>
      </c>
      <c r="C227" s="219">
        <v>1048</v>
      </c>
      <c r="D227" s="220">
        <f t="shared" si="17"/>
        <v>8.1875</v>
      </c>
      <c r="E227" s="221"/>
    </row>
    <row r="228" spans="1:5" ht="19.5" customHeight="1">
      <c r="A228" s="218" t="s">
        <v>833</v>
      </c>
      <c r="B228" s="219">
        <v>21</v>
      </c>
      <c r="C228" s="219">
        <v>13</v>
      </c>
      <c r="D228" s="220">
        <f t="shared" si="17"/>
        <v>0.6190476190476191</v>
      </c>
      <c r="E228" s="221"/>
    </row>
    <row r="229" spans="1:5" ht="19.5" customHeight="1">
      <c r="A229" s="218" t="s">
        <v>834</v>
      </c>
      <c r="B229" s="219">
        <v>10</v>
      </c>
      <c r="C229" s="219"/>
      <c r="D229" s="220">
        <f t="shared" si="17"/>
        <v>0</v>
      </c>
      <c r="E229" s="221"/>
    </row>
    <row r="230" spans="1:5" ht="19.5" customHeight="1">
      <c r="A230" s="218" t="s">
        <v>835</v>
      </c>
      <c r="B230" s="219">
        <v>10</v>
      </c>
      <c r="C230" s="219"/>
      <c r="D230" s="220">
        <f t="shared" si="17"/>
        <v>0</v>
      </c>
      <c r="E230" s="221"/>
    </row>
    <row r="231" spans="1:5" ht="19.5" customHeight="1">
      <c r="A231" s="218" t="s">
        <v>836</v>
      </c>
      <c r="B231" s="219">
        <v>44</v>
      </c>
      <c r="C231" s="219">
        <v>55</v>
      </c>
      <c r="D231" s="220"/>
      <c r="E231" s="221"/>
    </row>
    <row r="232" spans="1:5" ht="19.5" customHeight="1">
      <c r="A232" s="218" t="s">
        <v>837</v>
      </c>
      <c r="B232" s="219">
        <v>44</v>
      </c>
      <c r="C232" s="219">
        <v>55</v>
      </c>
      <c r="D232" s="220"/>
      <c r="E232" s="221"/>
    </row>
    <row r="233" spans="1:5" ht="19.5" customHeight="1">
      <c r="A233" s="218" t="s">
        <v>838</v>
      </c>
      <c r="B233" s="219">
        <v>2089</v>
      </c>
      <c r="C233" s="219">
        <v>2181</v>
      </c>
      <c r="D233" s="220">
        <f aca="true" t="shared" si="18" ref="D233:D236">C233/B233</f>
        <v>1.0440402106270943</v>
      </c>
      <c r="E233" s="221"/>
    </row>
    <row r="234" spans="1:5" ht="19.5" customHeight="1">
      <c r="A234" s="218" t="s">
        <v>839</v>
      </c>
      <c r="B234" s="219">
        <v>386</v>
      </c>
      <c r="C234" s="219">
        <v>405</v>
      </c>
      <c r="D234" s="220">
        <f t="shared" si="18"/>
        <v>1.049222797927461</v>
      </c>
      <c r="E234" s="221"/>
    </row>
    <row r="235" spans="1:5" ht="19.5" customHeight="1">
      <c r="A235" s="218" t="s">
        <v>840</v>
      </c>
      <c r="B235" s="219">
        <v>1523</v>
      </c>
      <c r="C235" s="219">
        <v>1568</v>
      </c>
      <c r="D235" s="220">
        <f t="shared" si="18"/>
        <v>1.0295469468154956</v>
      </c>
      <c r="E235" s="221"/>
    </row>
    <row r="236" spans="1:5" ht="19.5" customHeight="1">
      <c r="A236" s="218" t="s">
        <v>841</v>
      </c>
      <c r="B236" s="219">
        <v>179</v>
      </c>
      <c r="C236" s="219">
        <v>188</v>
      </c>
      <c r="D236" s="220">
        <f t="shared" si="18"/>
        <v>1.0502793296089385</v>
      </c>
      <c r="E236" s="221"/>
    </row>
    <row r="237" spans="1:5" ht="19.5" customHeight="1">
      <c r="A237" s="218" t="s">
        <v>842</v>
      </c>
      <c r="B237" s="219">
        <v>1</v>
      </c>
      <c r="C237" s="219">
        <v>20</v>
      </c>
      <c r="D237" s="220"/>
      <c r="E237" s="221"/>
    </row>
    <row r="238" spans="1:5" ht="19.5" customHeight="1">
      <c r="A238" s="218" t="s">
        <v>843</v>
      </c>
      <c r="B238" s="219"/>
      <c r="C238" s="219">
        <v>288</v>
      </c>
      <c r="D238" s="220"/>
      <c r="E238" s="221"/>
    </row>
    <row r="239" spans="1:5" ht="19.5" customHeight="1">
      <c r="A239" s="218" t="s">
        <v>844</v>
      </c>
      <c r="B239" s="219"/>
      <c r="C239" s="219">
        <v>288</v>
      </c>
      <c r="D239" s="220"/>
      <c r="E239" s="221"/>
    </row>
    <row r="240" spans="1:5" ht="19.5" customHeight="1">
      <c r="A240" s="218" t="s">
        <v>845</v>
      </c>
      <c r="B240" s="219">
        <v>62</v>
      </c>
      <c r="C240" s="219">
        <v>560</v>
      </c>
      <c r="D240" s="220">
        <f aca="true" t="shared" si="19" ref="D240:D242">C240/B240</f>
        <v>9.03225806451613</v>
      </c>
      <c r="E240" s="221"/>
    </row>
    <row r="241" spans="1:5" ht="19.5" customHeight="1">
      <c r="A241" s="218" t="s">
        <v>846</v>
      </c>
      <c r="B241" s="219">
        <v>62</v>
      </c>
      <c r="C241" s="219">
        <v>560</v>
      </c>
      <c r="D241" s="220">
        <f t="shared" si="19"/>
        <v>9.03225806451613</v>
      </c>
      <c r="E241" s="221"/>
    </row>
    <row r="242" spans="1:5" ht="19.5" customHeight="1">
      <c r="A242" s="218" t="s">
        <v>847</v>
      </c>
      <c r="B242" s="219">
        <v>1</v>
      </c>
      <c r="C242" s="219">
        <v>19</v>
      </c>
      <c r="D242" s="220"/>
      <c r="E242" s="221"/>
    </row>
    <row r="243" spans="1:5" ht="19.5" customHeight="1">
      <c r="A243" s="218" t="s">
        <v>848</v>
      </c>
      <c r="B243" s="219">
        <v>1</v>
      </c>
      <c r="C243" s="219">
        <v>19</v>
      </c>
      <c r="D243" s="220"/>
      <c r="E243" s="221"/>
    </row>
    <row r="244" spans="1:5" ht="19.5" customHeight="1">
      <c r="A244" s="218" t="s">
        <v>849</v>
      </c>
      <c r="B244" s="219">
        <v>225</v>
      </c>
      <c r="C244" s="219">
        <v>268</v>
      </c>
      <c r="D244" s="220">
        <f aca="true" t="shared" si="20" ref="D244:D252">C244/B244</f>
        <v>1.191111111111111</v>
      </c>
      <c r="E244" s="221"/>
    </row>
    <row r="245" spans="1:5" ht="19.5" customHeight="1">
      <c r="A245" s="218" t="s">
        <v>675</v>
      </c>
      <c r="B245" s="219">
        <v>82</v>
      </c>
      <c r="C245" s="219">
        <v>99</v>
      </c>
      <c r="D245" s="220">
        <f t="shared" si="20"/>
        <v>1.2073170731707317</v>
      </c>
      <c r="E245" s="221"/>
    </row>
    <row r="246" spans="1:5" ht="19.5" customHeight="1">
      <c r="A246" s="218" t="s">
        <v>678</v>
      </c>
      <c r="B246" s="219">
        <v>115</v>
      </c>
      <c r="C246" s="219">
        <v>99</v>
      </c>
      <c r="D246" s="220"/>
      <c r="E246" s="221"/>
    </row>
    <row r="247" spans="1:5" ht="19.5" customHeight="1">
      <c r="A247" s="218" t="s">
        <v>850</v>
      </c>
      <c r="B247" s="219">
        <v>28</v>
      </c>
      <c r="C247" s="219">
        <v>70</v>
      </c>
      <c r="D247" s="220"/>
      <c r="E247" s="221"/>
    </row>
    <row r="248" spans="1:5" ht="19.5" customHeight="1">
      <c r="A248" s="218" t="s">
        <v>851</v>
      </c>
      <c r="B248" s="219">
        <v>108</v>
      </c>
      <c r="C248" s="219">
        <v>160</v>
      </c>
      <c r="D248" s="220">
        <f t="shared" si="20"/>
        <v>1.4814814814814814</v>
      </c>
      <c r="E248" s="221"/>
    </row>
    <row r="249" spans="1:5" ht="19.5" customHeight="1">
      <c r="A249" s="218" t="s">
        <v>326</v>
      </c>
      <c r="B249" s="219">
        <v>1842</v>
      </c>
      <c r="C249" s="219">
        <v>6589</v>
      </c>
      <c r="D249" s="220">
        <f t="shared" si="20"/>
        <v>3.5770901194353963</v>
      </c>
      <c r="E249" s="221"/>
    </row>
    <row r="250" spans="1:5" ht="19.5" customHeight="1">
      <c r="A250" s="218" t="s">
        <v>852</v>
      </c>
      <c r="B250" s="219">
        <v>496</v>
      </c>
      <c r="C250" s="219"/>
      <c r="D250" s="220"/>
      <c r="E250" s="221"/>
    </row>
    <row r="251" spans="1:5" ht="19.5" customHeight="1">
      <c r="A251" s="218" t="s">
        <v>675</v>
      </c>
      <c r="B251" s="219">
        <v>71</v>
      </c>
      <c r="C251" s="219"/>
      <c r="D251" s="220"/>
      <c r="E251" s="221"/>
    </row>
    <row r="252" spans="1:5" ht="19.5" customHeight="1">
      <c r="A252" s="218" t="s">
        <v>853</v>
      </c>
      <c r="B252" s="219">
        <v>425</v>
      </c>
      <c r="C252" s="219"/>
      <c r="D252" s="220"/>
      <c r="E252" s="221"/>
    </row>
    <row r="253" spans="1:5" ht="19.5" customHeight="1">
      <c r="A253" s="218" t="s">
        <v>854</v>
      </c>
      <c r="B253" s="219"/>
      <c r="C253" s="219">
        <v>5231</v>
      </c>
      <c r="D253" s="220"/>
      <c r="E253" s="221"/>
    </row>
    <row r="254" spans="1:5" ht="19.5" customHeight="1">
      <c r="A254" s="218" t="s">
        <v>855</v>
      </c>
      <c r="B254" s="219"/>
      <c r="C254" s="219">
        <v>4257</v>
      </c>
      <c r="D254" s="220"/>
      <c r="E254" s="221"/>
    </row>
    <row r="255" spans="1:5" ht="19.5" customHeight="1">
      <c r="A255" s="218" t="s">
        <v>856</v>
      </c>
      <c r="B255" s="219"/>
      <c r="C255" s="219">
        <v>974</v>
      </c>
      <c r="D255" s="220"/>
      <c r="E255" s="221"/>
    </row>
    <row r="256" spans="1:5" ht="19.5" customHeight="1">
      <c r="A256" s="218" t="s">
        <v>857</v>
      </c>
      <c r="B256" s="219"/>
      <c r="C256" s="219">
        <v>609</v>
      </c>
      <c r="D256" s="220"/>
      <c r="E256" s="221"/>
    </row>
    <row r="257" spans="1:5" ht="19.5" customHeight="1">
      <c r="A257" s="218" t="s">
        <v>858</v>
      </c>
      <c r="B257" s="219"/>
      <c r="C257" s="219">
        <v>609</v>
      </c>
      <c r="D257" s="220"/>
      <c r="E257" s="221"/>
    </row>
    <row r="258" spans="1:5" ht="19.5" customHeight="1">
      <c r="A258" s="218" t="s">
        <v>859</v>
      </c>
      <c r="B258" s="219">
        <v>6</v>
      </c>
      <c r="C258" s="219">
        <v>29</v>
      </c>
      <c r="D258" s="220"/>
      <c r="E258" s="221"/>
    </row>
    <row r="259" spans="1:5" ht="19.5" customHeight="1">
      <c r="A259" s="218" t="s">
        <v>860</v>
      </c>
      <c r="B259" s="219">
        <v>6</v>
      </c>
      <c r="C259" s="219">
        <v>29</v>
      </c>
      <c r="D259" s="220"/>
      <c r="E259" s="221"/>
    </row>
    <row r="260" spans="1:5" ht="19.5" customHeight="1">
      <c r="A260" s="218" t="s">
        <v>861</v>
      </c>
      <c r="B260" s="219">
        <v>1040</v>
      </c>
      <c r="C260" s="219">
        <v>600</v>
      </c>
      <c r="D260" s="220">
        <f aca="true" t="shared" si="21" ref="D258:D261">C260/B260</f>
        <v>0.5769230769230769</v>
      </c>
      <c r="E260" s="221"/>
    </row>
    <row r="261" spans="1:5" ht="19.5" customHeight="1">
      <c r="A261" s="218" t="s">
        <v>862</v>
      </c>
      <c r="B261" s="219">
        <v>1040</v>
      </c>
      <c r="C261" s="219">
        <v>600</v>
      </c>
      <c r="D261" s="220">
        <f t="shared" si="21"/>
        <v>0.5769230769230769</v>
      </c>
      <c r="E261" s="221"/>
    </row>
    <row r="262" spans="1:5" ht="19.5" customHeight="1">
      <c r="A262" s="218" t="s">
        <v>863</v>
      </c>
      <c r="B262" s="219">
        <v>300</v>
      </c>
      <c r="C262" s="219"/>
      <c r="D262" s="220"/>
      <c r="E262" s="221"/>
    </row>
    <row r="263" spans="1:5" ht="19.5" customHeight="1">
      <c r="A263" s="218" t="s">
        <v>864</v>
      </c>
      <c r="B263" s="219"/>
      <c r="C263" s="219">
        <v>120</v>
      </c>
      <c r="D263" s="220"/>
      <c r="E263" s="221"/>
    </row>
    <row r="264" spans="1:5" ht="19.5" customHeight="1">
      <c r="A264" s="218" t="s">
        <v>338</v>
      </c>
      <c r="B264" s="219">
        <v>795</v>
      </c>
      <c r="C264" s="219">
        <v>3371</v>
      </c>
      <c r="D264" s="220">
        <f aca="true" t="shared" si="22" ref="D264:D266">C264/B264</f>
        <v>4.240251572327044</v>
      </c>
      <c r="E264" s="221"/>
    </row>
    <row r="265" spans="1:5" ht="19.5" customHeight="1">
      <c r="A265" s="218" t="s">
        <v>865</v>
      </c>
      <c r="B265" s="219">
        <v>765</v>
      </c>
      <c r="C265" s="219">
        <v>2337</v>
      </c>
      <c r="D265" s="220">
        <f t="shared" si="22"/>
        <v>3.0549019607843135</v>
      </c>
      <c r="E265" s="221"/>
    </row>
    <row r="266" spans="1:5" ht="19.5" customHeight="1">
      <c r="A266" s="218" t="s">
        <v>675</v>
      </c>
      <c r="B266" s="219">
        <v>128</v>
      </c>
      <c r="C266" s="219">
        <v>224</v>
      </c>
      <c r="D266" s="220">
        <f t="shared" si="22"/>
        <v>1.75</v>
      </c>
      <c r="E266" s="221"/>
    </row>
    <row r="267" spans="1:5" ht="19.5" customHeight="1">
      <c r="A267" s="218" t="s">
        <v>866</v>
      </c>
      <c r="B267" s="219">
        <v>273</v>
      </c>
      <c r="C267" s="219"/>
      <c r="D267" s="220"/>
      <c r="E267" s="221"/>
    </row>
    <row r="268" spans="1:5" ht="19.5" customHeight="1">
      <c r="A268" s="218" t="s">
        <v>867</v>
      </c>
      <c r="B268" s="219">
        <v>364</v>
      </c>
      <c r="C268" s="219">
        <v>2113</v>
      </c>
      <c r="D268" s="220">
        <f aca="true" t="shared" si="23" ref="D267:D269">C268/B268</f>
        <v>5.804945054945055</v>
      </c>
      <c r="E268" s="221"/>
    </row>
    <row r="269" spans="1:5" ht="19.5" customHeight="1">
      <c r="A269" s="218" t="s">
        <v>868</v>
      </c>
      <c r="B269" s="219">
        <v>16</v>
      </c>
      <c r="C269" s="219">
        <v>699</v>
      </c>
      <c r="D269" s="220">
        <f t="shared" si="23"/>
        <v>43.6875</v>
      </c>
      <c r="E269" s="221"/>
    </row>
    <row r="270" spans="1:5" ht="19.5" customHeight="1">
      <c r="A270" s="218" t="s">
        <v>869</v>
      </c>
      <c r="B270" s="219">
        <v>16</v>
      </c>
      <c r="C270" s="219">
        <v>699</v>
      </c>
      <c r="D270" s="220"/>
      <c r="E270" s="221"/>
    </row>
    <row r="271" spans="1:5" ht="19.5" customHeight="1">
      <c r="A271" s="218" t="s">
        <v>870</v>
      </c>
      <c r="B271" s="219">
        <v>14</v>
      </c>
      <c r="C271" s="219">
        <v>335</v>
      </c>
      <c r="D271" s="220">
        <f>C271/B271</f>
        <v>23.928571428571427</v>
      </c>
      <c r="E271" s="221"/>
    </row>
    <row r="272" spans="1:5" ht="19.5" customHeight="1">
      <c r="A272" s="218" t="s">
        <v>349</v>
      </c>
      <c r="B272" s="219">
        <v>9184</v>
      </c>
      <c r="C272" s="219">
        <v>14464</v>
      </c>
      <c r="D272" s="220">
        <f>C272/B272</f>
        <v>1.5749128919860627</v>
      </c>
      <c r="E272" s="221"/>
    </row>
    <row r="273" spans="1:5" ht="19.5" customHeight="1">
      <c r="A273" s="218" t="s">
        <v>871</v>
      </c>
      <c r="B273" s="219">
        <v>1186</v>
      </c>
      <c r="C273" s="219">
        <v>1740</v>
      </c>
      <c r="D273" s="220">
        <f>C273/B273</f>
        <v>1.4671163575042159</v>
      </c>
      <c r="E273" s="221"/>
    </row>
    <row r="274" spans="1:5" ht="19.5" customHeight="1">
      <c r="A274" s="218" t="s">
        <v>675</v>
      </c>
      <c r="B274" s="219">
        <v>176</v>
      </c>
      <c r="C274" s="219">
        <v>182</v>
      </c>
      <c r="D274" s="220"/>
      <c r="E274" s="221"/>
    </row>
    <row r="275" spans="1:5" ht="19.5" customHeight="1">
      <c r="A275" s="218" t="s">
        <v>678</v>
      </c>
      <c r="B275" s="219">
        <v>400</v>
      </c>
      <c r="C275" s="219">
        <v>384</v>
      </c>
      <c r="D275" s="220"/>
      <c r="E275" s="221"/>
    </row>
    <row r="276" spans="1:5" ht="19.5" customHeight="1">
      <c r="A276" s="218" t="s">
        <v>872</v>
      </c>
      <c r="B276" s="219">
        <v>122</v>
      </c>
      <c r="C276" s="219"/>
      <c r="D276" s="220"/>
      <c r="E276" s="221"/>
    </row>
    <row r="277" spans="1:5" ht="19.5" customHeight="1">
      <c r="A277" s="218" t="s">
        <v>873</v>
      </c>
      <c r="B277" s="219">
        <v>104</v>
      </c>
      <c r="C277" s="219">
        <v>104</v>
      </c>
      <c r="D277" s="220"/>
      <c r="E277" s="221"/>
    </row>
    <row r="278" spans="1:5" ht="19.5" customHeight="1">
      <c r="A278" s="218" t="s">
        <v>874</v>
      </c>
      <c r="B278" s="219"/>
      <c r="C278" s="219"/>
      <c r="D278" s="220"/>
      <c r="E278" s="221"/>
    </row>
    <row r="279" spans="1:5" ht="19.5" customHeight="1">
      <c r="A279" s="218" t="s">
        <v>875</v>
      </c>
      <c r="B279" s="219"/>
      <c r="C279" s="219">
        <v>183</v>
      </c>
      <c r="D279" s="220"/>
      <c r="E279" s="221"/>
    </row>
    <row r="280" spans="1:5" ht="19.5" customHeight="1">
      <c r="A280" s="218" t="s">
        <v>876</v>
      </c>
      <c r="B280" s="219">
        <v>11</v>
      </c>
      <c r="C280" s="219"/>
      <c r="D280" s="220"/>
      <c r="E280" s="221"/>
    </row>
    <row r="281" spans="1:5" ht="19.5" customHeight="1">
      <c r="A281" s="218" t="s">
        <v>877</v>
      </c>
      <c r="B281" s="219">
        <v>4</v>
      </c>
      <c r="C281" s="219"/>
      <c r="D281" s="220"/>
      <c r="E281" s="221"/>
    </row>
    <row r="282" spans="1:5" ht="19.5" customHeight="1">
      <c r="A282" s="218" t="s">
        <v>878</v>
      </c>
      <c r="B282" s="219">
        <v>149</v>
      </c>
      <c r="C282" s="219"/>
      <c r="D282" s="220"/>
      <c r="E282" s="221"/>
    </row>
    <row r="283" spans="1:5" ht="19.5" customHeight="1">
      <c r="A283" s="218" t="s">
        <v>879</v>
      </c>
      <c r="B283" s="219">
        <v>220</v>
      </c>
      <c r="C283" s="219">
        <v>887</v>
      </c>
      <c r="D283" s="220">
        <f aca="true" t="shared" si="24" ref="D283:D286">C283/B283</f>
        <v>4.031818181818182</v>
      </c>
      <c r="E283" s="221"/>
    </row>
    <row r="284" spans="1:5" ht="19.5" customHeight="1">
      <c r="A284" s="218" t="s">
        <v>880</v>
      </c>
      <c r="B284" s="219">
        <v>1243</v>
      </c>
      <c r="C284" s="219">
        <v>1401</v>
      </c>
      <c r="D284" s="220">
        <f t="shared" si="24"/>
        <v>1.1271118262268705</v>
      </c>
      <c r="E284" s="221"/>
    </row>
    <row r="285" spans="1:5" ht="19.5" customHeight="1">
      <c r="A285" s="218" t="s">
        <v>675</v>
      </c>
      <c r="B285" s="219">
        <v>84</v>
      </c>
      <c r="C285" s="219">
        <v>83</v>
      </c>
      <c r="D285" s="220"/>
      <c r="E285" s="221"/>
    </row>
    <row r="286" spans="1:5" ht="19.5" customHeight="1">
      <c r="A286" s="218" t="s">
        <v>881</v>
      </c>
      <c r="B286" s="219">
        <v>332</v>
      </c>
      <c r="C286" s="219">
        <v>334</v>
      </c>
      <c r="D286" s="220"/>
      <c r="E286" s="221"/>
    </row>
    <row r="287" spans="1:5" ht="19.5" customHeight="1">
      <c r="A287" s="218" t="s">
        <v>882</v>
      </c>
      <c r="B287" s="219"/>
      <c r="C287" s="219">
        <v>70</v>
      </c>
      <c r="D287" s="220"/>
      <c r="E287" s="221"/>
    </row>
    <row r="288" spans="1:5" ht="19.5" customHeight="1">
      <c r="A288" s="218" t="s">
        <v>883</v>
      </c>
      <c r="B288" s="219"/>
      <c r="C288" s="219">
        <v>11</v>
      </c>
      <c r="D288" s="220"/>
      <c r="E288" s="221"/>
    </row>
    <row r="289" spans="1:5" ht="19.5" customHeight="1">
      <c r="A289" s="218" t="s">
        <v>884</v>
      </c>
      <c r="B289" s="219">
        <v>213</v>
      </c>
      <c r="C289" s="219">
        <v>789</v>
      </c>
      <c r="D289" s="220"/>
      <c r="E289" s="221"/>
    </row>
    <row r="290" spans="1:5" ht="19.5" customHeight="1">
      <c r="A290" s="218" t="s">
        <v>885</v>
      </c>
      <c r="B290" s="219">
        <v>614</v>
      </c>
      <c r="C290" s="219">
        <v>114</v>
      </c>
      <c r="D290" s="220"/>
      <c r="E290" s="221"/>
    </row>
    <row r="291" spans="1:5" ht="19.5" customHeight="1">
      <c r="A291" s="218" t="s">
        <v>886</v>
      </c>
      <c r="B291" s="219">
        <v>413</v>
      </c>
      <c r="C291" s="219">
        <v>765</v>
      </c>
      <c r="D291" s="220">
        <f aca="true" t="shared" si="25" ref="D289:D292">C291/B291</f>
        <v>1.8523002421307506</v>
      </c>
      <c r="E291" s="221"/>
    </row>
    <row r="292" spans="1:5" ht="19.5" customHeight="1">
      <c r="A292" s="218" t="s">
        <v>675</v>
      </c>
      <c r="B292" s="219">
        <v>83</v>
      </c>
      <c r="C292" s="219">
        <v>77</v>
      </c>
      <c r="D292" s="220">
        <f t="shared" si="25"/>
        <v>0.927710843373494</v>
      </c>
      <c r="E292" s="221"/>
    </row>
    <row r="293" spans="1:5" ht="19.5" customHeight="1">
      <c r="A293" s="218" t="s">
        <v>887</v>
      </c>
      <c r="B293" s="219">
        <v>5</v>
      </c>
      <c r="C293" s="219"/>
      <c r="D293" s="220"/>
      <c r="E293" s="221"/>
    </row>
    <row r="294" spans="1:5" ht="19.5" customHeight="1">
      <c r="A294" s="218" t="s">
        <v>888</v>
      </c>
      <c r="B294" s="219">
        <v>171</v>
      </c>
      <c r="C294" s="219">
        <v>149</v>
      </c>
      <c r="D294" s="220">
        <f>C294/B294</f>
        <v>0.8713450292397661</v>
      </c>
      <c r="E294" s="221"/>
    </row>
    <row r="295" spans="1:5" ht="19.5" customHeight="1">
      <c r="A295" s="218" t="s">
        <v>889</v>
      </c>
      <c r="B295" s="219">
        <v>1</v>
      </c>
      <c r="C295" s="219"/>
      <c r="D295" s="220"/>
      <c r="E295" s="221"/>
    </row>
    <row r="296" spans="1:5" ht="19.5" customHeight="1">
      <c r="A296" s="218" t="s">
        <v>890</v>
      </c>
      <c r="B296" s="219">
        <v>25</v>
      </c>
      <c r="C296" s="219"/>
      <c r="D296" s="220"/>
      <c r="E296" s="221"/>
    </row>
    <row r="297" spans="1:5" ht="19.5" customHeight="1">
      <c r="A297" s="218" t="s">
        <v>891</v>
      </c>
      <c r="B297" s="219">
        <v>90</v>
      </c>
      <c r="C297" s="219"/>
      <c r="D297" s="220">
        <f>C297/B297</f>
        <v>0</v>
      </c>
      <c r="E297" s="221"/>
    </row>
    <row r="298" spans="1:5" ht="19.5" customHeight="1">
      <c r="A298" s="218" t="s">
        <v>892</v>
      </c>
      <c r="B298" s="219">
        <v>38</v>
      </c>
      <c r="C298" s="219">
        <v>539</v>
      </c>
      <c r="D298" s="220"/>
      <c r="E298" s="221"/>
    </row>
    <row r="299" spans="1:5" ht="19.5" customHeight="1">
      <c r="A299" s="218" t="s">
        <v>893</v>
      </c>
      <c r="B299" s="219">
        <v>3640</v>
      </c>
      <c r="C299" s="219">
        <v>8080</v>
      </c>
      <c r="D299" s="220">
        <f>C299/B299</f>
        <v>2.21978021978022</v>
      </c>
      <c r="E299" s="221"/>
    </row>
    <row r="300" spans="1:5" ht="19.5" customHeight="1">
      <c r="A300" s="218" t="s">
        <v>675</v>
      </c>
      <c r="B300" s="219">
        <v>73</v>
      </c>
      <c r="C300" s="219">
        <v>95</v>
      </c>
      <c r="D300" s="220"/>
      <c r="E300" s="221"/>
    </row>
    <row r="301" spans="1:5" ht="19.5" customHeight="1">
      <c r="A301" s="218" t="s">
        <v>894</v>
      </c>
      <c r="B301" s="219">
        <v>194</v>
      </c>
      <c r="C301" s="219">
        <v>5648</v>
      </c>
      <c r="D301" s="220"/>
      <c r="E301" s="221"/>
    </row>
    <row r="302" spans="1:5" ht="19.5" customHeight="1">
      <c r="A302" s="218" t="s">
        <v>895</v>
      </c>
      <c r="B302" s="219">
        <v>2112</v>
      </c>
      <c r="C302" s="219">
        <v>445</v>
      </c>
      <c r="D302" s="220"/>
      <c r="E302" s="221"/>
    </row>
    <row r="303" spans="1:5" ht="19.5" customHeight="1">
      <c r="A303" s="218" t="s">
        <v>896</v>
      </c>
      <c r="B303" s="219">
        <v>587</v>
      </c>
      <c r="C303" s="219">
        <v>240</v>
      </c>
      <c r="D303" s="220"/>
      <c r="E303" s="221"/>
    </row>
    <row r="304" spans="1:5" ht="19.5" customHeight="1">
      <c r="A304" s="218" t="s">
        <v>897</v>
      </c>
      <c r="B304" s="219">
        <v>122</v>
      </c>
      <c r="C304" s="219">
        <v>130</v>
      </c>
      <c r="D304" s="220"/>
      <c r="E304" s="221"/>
    </row>
    <row r="305" spans="1:5" ht="19.5" customHeight="1">
      <c r="A305" s="218" t="s">
        <v>678</v>
      </c>
      <c r="B305" s="219">
        <v>31</v>
      </c>
      <c r="C305" s="219">
        <v>26</v>
      </c>
      <c r="D305" s="220"/>
      <c r="E305" s="221"/>
    </row>
    <row r="306" spans="1:5" ht="19.5" customHeight="1">
      <c r="A306" s="218" t="s">
        <v>898</v>
      </c>
      <c r="B306" s="219">
        <v>521</v>
      </c>
      <c r="C306" s="219">
        <v>1496</v>
      </c>
      <c r="D306" s="220"/>
      <c r="E306" s="221"/>
    </row>
    <row r="307" spans="1:5" ht="19.5" customHeight="1">
      <c r="A307" s="218" t="s">
        <v>899</v>
      </c>
      <c r="B307" s="219">
        <v>2296</v>
      </c>
      <c r="C307" s="219">
        <v>1941</v>
      </c>
      <c r="D307" s="220">
        <f>C307/B307</f>
        <v>0.8453832752613241</v>
      </c>
      <c r="E307" s="221"/>
    </row>
    <row r="308" spans="1:5" ht="19.5" customHeight="1">
      <c r="A308" s="218" t="s">
        <v>900</v>
      </c>
      <c r="B308" s="219">
        <v>300</v>
      </c>
      <c r="C308" s="219">
        <v>178</v>
      </c>
      <c r="D308" s="220"/>
      <c r="E308" s="221"/>
    </row>
    <row r="309" spans="1:5" ht="19.5" customHeight="1">
      <c r="A309" s="218" t="s">
        <v>901</v>
      </c>
      <c r="B309" s="219">
        <v>1096</v>
      </c>
      <c r="C309" s="219">
        <v>1310</v>
      </c>
      <c r="D309" s="220"/>
      <c r="E309" s="221"/>
    </row>
    <row r="310" spans="1:5" ht="19.5" customHeight="1">
      <c r="A310" s="218" t="s">
        <v>902</v>
      </c>
      <c r="B310" s="219">
        <v>900</v>
      </c>
      <c r="C310" s="219">
        <v>453</v>
      </c>
      <c r="D310" s="220"/>
      <c r="E310" s="221"/>
    </row>
    <row r="311" spans="1:5" ht="19.5" customHeight="1">
      <c r="A311" s="218" t="s">
        <v>903</v>
      </c>
      <c r="B311" s="219">
        <v>406</v>
      </c>
      <c r="C311" s="219">
        <v>537</v>
      </c>
      <c r="D311" s="220">
        <f>C311/B311</f>
        <v>1.3226600985221675</v>
      </c>
      <c r="E311" s="221"/>
    </row>
    <row r="312" spans="1:5" ht="19.5" customHeight="1">
      <c r="A312" s="218" t="s">
        <v>904</v>
      </c>
      <c r="B312" s="219">
        <v>406</v>
      </c>
      <c r="C312" s="219">
        <v>525</v>
      </c>
      <c r="D312" s="220">
        <f>C312/B312</f>
        <v>1.293103448275862</v>
      </c>
      <c r="E312" s="221"/>
    </row>
    <row r="313" spans="1:5" ht="19.5" customHeight="1">
      <c r="A313" s="218" t="s">
        <v>905</v>
      </c>
      <c r="B313" s="219"/>
      <c r="C313" s="219">
        <v>12</v>
      </c>
      <c r="D313" s="220"/>
      <c r="E313" s="221"/>
    </row>
    <row r="314" spans="1:5" ht="19.5" customHeight="1">
      <c r="A314" s="218" t="s">
        <v>385</v>
      </c>
      <c r="B314" s="219">
        <v>1024</v>
      </c>
      <c r="C314" s="219">
        <v>3916</v>
      </c>
      <c r="D314" s="220">
        <f aca="true" t="shared" si="26" ref="D314:D319">C314/B314</f>
        <v>3.82421875</v>
      </c>
      <c r="E314" s="221"/>
    </row>
    <row r="315" spans="1:5" ht="19.5" customHeight="1">
      <c r="A315" s="218" t="s">
        <v>906</v>
      </c>
      <c r="B315" s="219">
        <v>1024</v>
      </c>
      <c r="C315" s="219">
        <v>3251</v>
      </c>
      <c r="D315" s="220">
        <f t="shared" si="26"/>
        <v>3.1748046875</v>
      </c>
      <c r="E315" s="221"/>
    </row>
    <row r="316" spans="1:5" ht="19.5" customHeight="1">
      <c r="A316" s="218" t="s">
        <v>675</v>
      </c>
      <c r="B316" s="219">
        <v>94</v>
      </c>
      <c r="C316" s="219">
        <v>90</v>
      </c>
      <c r="D316" s="220">
        <f t="shared" si="26"/>
        <v>0.9574468085106383</v>
      </c>
      <c r="E316" s="221"/>
    </row>
    <row r="317" spans="1:5" ht="19.5" customHeight="1">
      <c r="A317" s="218" t="s">
        <v>907</v>
      </c>
      <c r="B317" s="219">
        <v>243</v>
      </c>
      <c r="C317" s="219">
        <v>1686</v>
      </c>
      <c r="D317" s="220">
        <f t="shared" si="26"/>
        <v>6.938271604938271</v>
      </c>
      <c r="E317" s="221"/>
    </row>
    <row r="318" spans="1:5" ht="19.5" customHeight="1">
      <c r="A318" s="218" t="s">
        <v>908</v>
      </c>
      <c r="B318" s="219">
        <v>235</v>
      </c>
      <c r="C318" s="219">
        <v>585</v>
      </c>
      <c r="D318" s="220">
        <f t="shared" si="26"/>
        <v>2.4893617021276597</v>
      </c>
      <c r="E318" s="221"/>
    </row>
    <row r="319" spans="1:5" ht="19.5" customHeight="1">
      <c r="A319" s="218" t="s">
        <v>909</v>
      </c>
      <c r="B319" s="219">
        <v>452</v>
      </c>
      <c r="C319" s="219">
        <v>449</v>
      </c>
      <c r="D319" s="220">
        <f t="shared" si="26"/>
        <v>0.9933628318584071</v>
      </c>
      <c r="E319" s="221"/>
    </row>
    <row r="320" spans="1:5" ht="19.5" customHeight="1">
      <c r="A320" s="218" t="s">
        <v>910</v>
      </c>
      <c r="B320" s="219"/>
      <c r="C320" s="219">
        <v>441</v>
      </c>
      <c r="D320" s="220"/>
      <c r="E320" s="221"/>
    </row>
    <row r="321" spans="1:5" ht="19.5" customHeight="1">
      <c r="A321" s="218" t="s">
        <v>911</v>
      </c>
      <c r="B321" s="219"/>
      <c r="C321" s="219">
        <v>3</v>
      </c>
      <c r="D321" s="220"/>
      <c r="E321" s="221"/>
    </row>
    <row r="322" spans="1:5" ht="19.5" customHeight="1">
      <c r="A322" s="218" t="s">
        <v>675</v>
      </c>
      <c r="B322" s="219"/>
      <c r="C322" s="219">
        <v>3</v>
      </c>
      <c r="D322" s="220"/>
      <c r="E322" s="221"/>
    </row>
    <row r="323" spans="1:5" ht="19.5" customHeight="1">
      <c r="A323" s="218" t="s">
        <v>912</v>
      </c>
      <c r="B323" s="219"/>
      <c r="C323" s="219">
        <v>612</v>
      </c>
      <c r="D323" s="220"/>
      <c r="E323" s="221"/>
    </row>
    <row r="324" spans="1:5" ht="19.5" customHeight="1">
      <c r="A324" s="218" t="s">
        <v>913</v>
      </c>
      <c r="B324" s="219"/>
      <c r="C324" s="219">
        <v>612</v>
      </c>
      <c r="D324" s="220"/>
      <c r="E324" s="221"/>
    </row>
    <row r="325" spans="1:5" ht="19.5" customHeight="1">
      <c r="A325" s="218" t="s">
        <v>395</v>
      </c>
      <c r="B325" s="219"/>
      <c r="C325" s="219">
        <v>50</v>
      </c>
      <c r="D325" s="220"/>
      <c r="E325" s="221"/>
    </row>
    <row r="326" spans="1:5" ht="19.5" customHeight="1">
      <c r="A326" s="218" t="s">
        <v>914</v>
      </c>
      <c r="B326" s="219"/>
      <c r="C326" s="219">
        <v>50</v>
      </c>
      <c r="D326" s="220"/>
      <c r="E326" s="221"/>
    </row>
    <row r="327" spans="1:5" ht="19.5" customHeight="1">
      <c r="A327" s="218" t="s">
        <v>915</v>
      </c>
      <c r="B327" s="219">
        <v>158</v>
      </c>
      <c r="C327" s="219">
        <v>517</v>
      </c>
      <c r="D327" s="220">
        <f aca="true" t="shared" si="27" ref="D327:D329">C327/B327</f>
        <v>3.2721518987341773</v>
      </c>
      <c r="E327" s="221"/>
    </row>
    <row r="328" spans="1:5" ht="19.5" customHeight="1">
      <c r="A328" s="218" t="s">
        <v>916</v>
      </c>
      <c r="B328" s="219">
        <v>158</v>
      </c>
      <c r="C328" s="219">
        <v>517</v>
      </c>
      <c r="D328" s="220">
        <f t="shared" si="27"/>
        <v>3.2721518987341773</v>
      </c>
      <c r="E328" s="221"/>
    </row>
    <row r="329" spans="1:5" ht="19.5" customHeight="1">
      <c r="A329" s="218" t="s">
        <v>675</v>
      </c>
      <c r="B329" s="219">
        <v>33</v>
      </c>
      <c r="C329" s="219">
        <v>35</v>
      </c>
      <c r="D329" s="220">
        <f t="shared" si="27"/>
        <v>1.0606060606060606</v>
      </c>
      <c r="E329" s="221"/>
    </row>
    <row r="330" spans="1:5" ht="19.5" customHeight="1">
      <c r="A330" s="218" t="s">
        <v>917</v>
      </c>
      <c r="B330" s="219">
        <v>112</v>
      </c>
      <c r="C330" s="219">
        <v>427</v>
      </c>
      <c r="D330" s="220"/>
      <c r="E330" s="221"/>
    </row>
    <row r="331" spans="1:5" ht="19.5" customHeight="1">
      <c r="A331" s="218" t="s">
        <v>918</v>
      </c>
      <c r="B331" s="219">
        <v>13</v>
      </c>
      <c r="C331" s="219">
        <v>55</v>
      </c>
      <c r="D331" s="220">
        <f aca="true" t="shared" si="28" ref="D331:D335">C331/B331</f>
        <v>4.230769230769231</v>
      </c>
      <c r="E331" s="221"/>
    </row>
    <row r="332" spans="1:5" ht="19.5" customHeight="1">
      <c r="A332" s="218" t="s">
        <v>400</v>
      </c>
      <c r="B332" s="219">
        <v>81</v>
      </c>
      <c r="C332" s="219">
        <v>202</v>
      </c>
      <c r="D332" s="220">
        <f t="shared" si="28"/>
        <v>2.493827160493827</v>
      </c>
      <c r="E332" s="221"/>
    </row>
    <row r="333" spans="1:5" ht="19.5" customHeight="1">
      <c r="A333" s="218" t="s">
        <v>919</v>
      </c>
      <c r="B333" s="219">
        <v>81</v>
      </c>
      <c r="C333" s="219">
        <v>202</v>
      </c>
      <c r="D333" s="220">
        <f t="shared" si="28"/>
        <v>2.493827160493827</v>
      </c>
      <c r="E333" s="221"/>
    </row>
    <row r="334" spans="1:5" ht="19.5" customHeight="1">
      <c r="A334" s="218" t="s">
        <v>675</v>
      </c>
      <c r="B334" s="219">
        <v>53</v>
      </c>
      <c r="C334" s="219">
        <v>92</v>
      </c>
      <c r="D334" s="220">
        <f t="shared" si="28"/>
        <v>1.7358490566037736</v>
      </c>
      <c r="E334" s="221"/>
    </row>
    <row r="335" spans="1:5" ht="19.5" customHeight="1">
      <c r="A335" s="218" t="s">
        <v>678</v>
      </c>
      <c r="B335" s="219">
        <v>28</v>
      </c>
      <c r="C335" s="219">
        <v>96</v>
      </c>
      <c r="D335" s="220">
        <f t="shared" si="28"/>
        <v>3.4285714285714284</v>
      </c>
      <c r="E335" s="221"/>
    </row>
    <row r="336" spans="1:5" ht="19.5" customHeight="1">
      <c r="A336" s="218" t="s">
        <v>920</v>
      </c>
      <c r="B336" s="219"/>
      <c r="C336" s="219">
        <v>14</v>
      </c>
      <c r="D336" s="220"/>
      <c r="E336" s="221"/>
    </row>
    <row r="337" spans="1:5" ht="19.5" customHeight="1">
      <c r="A337" s="218" t="s">
        <v>659</v>
      </c>
      <c r="B337" s="219">
        <v>150</v>
      </c>
      <c r="C337" s="219"/>
      <c r="D337" s="220"/>
      <c r="E337" s="221"/>
    </row>
    <row r="338" spans="1:5" ht="19.5" customHeight="1">
      <c r="A338" s="218" t="s">
        <v>921</v>
      </c>
      <c r="B338" s="219">
        <v>150</v>
      </c>
      <c r="C338" s="219"/>
      <c r="D338" s="220"/>
      <c r="E338" s="221"/>
    </row>
    <row r="339" spans="1:5" ht="19.5" customHeight="1">
      <c r="A339" s="218" t="s">
        <v>922</v>
      </c>
      <c r="B339" s="219">
        <v>150</v>
      </c>
      <c r="C339" s="219"/>
      <c r="D339" s="220"/>
      <c r="E339" s="221"/>
    </row>
    <row r="340" spans="1:5" ht="19.5" customHeight="1">
      <c r="A340" s="218" t="s">
        <v>923</v>
      </c>
      <c r="B340" s="219">
        <v>628</v>
      </c>
      <c r="C340" s="219">
        <v>706</v>
      </c>
      <c r="D340" s="220">
        <f>C340/B340</f>
        <v>1.124203821656051</v>
      </c>
      <c r="E340" s="221"/>
    </row>
    <row r="341" spans="1:5" ht="19.5" customHeight="1">
      <c r="A341" s="218" t="s">
        <v>924</v>
      </c>
      <c r="B341" s="219">
        <v>591</v>
      </c>
      <c r="C341" s="219">
        <v>652</v>
      </c>
      <c r="D341" s="220">
        <f>C341/B341</f>
        <v>1.1032148900169205</v>
      </c>
      <c r="E341" s="221"/>
    </row>
    <row r="342" spans="1:5" ht="19.5" customHeight="1">
      <c r="A342" s="218" t="s">
        <v>675</v>
      </c>
      <c r="B342" s="219">
        <v>80</v>
      </c>
      <c r="C342" s="219">
        <v>98</v>
      </c>
      <c r="D342" s="220">
        <f>C342/B342</f>
        <v>1.225</v>
      </c>
      <c r="E342" s="221"/>
    </row>
    <row r="343" spans="1:5" ht="19.5" customHeight="1">
      <c r="A343" s="218" t="s">
        <v>680</v>
      </c>
      <c r="B343" s="219"/>
      <c r="C343" s="219">
        <v>30</v>
      </c>
      <c r="D343" s="220"/>
      <c r="E343" s="221"/>
    </row>
    <row r="344" spans="1:5" ht="19.5" customHeight="1">
      <c r="A344" s="218" t="s">
        <v>925</v>
      </c>
      <c r="B344" s="219"/>
      <c r="C344" s="219">
        <v>110</v>
      </c>
      <c r="D344" s="220"/>
      <c r="E344" s="221"/>
    </row>
    <row r="345" spans="1:5" ht="19.5" customHeight="1">
      <c r="A345" s="218" t="s">
        <v>926</v>
      </c>
      <c r="B345" s="219"/>
      <c r="C345" s="219">
        <v>10</v>
      </c>
      <c r="D345" s="220"/>
      <c r="E345" s="221"/>
    </row>
    <row r="346" spans="1:5" ht="19.5" customHeight="1">
      <c r="A346" s="218" t="s">
        <v>678</v>
      </c>
      <c r="B346" s="219">
        <v>511</v>
      </c>
      <c r="C346" s="219">
        <v>257</v>
      </c>
      <c r="D346" s="220">
        <f>C346/B346</f>
        <v>0.50293542074364</v>
      </c>
      <c r="E346" s="221"/>
    </row>
    <row r="347" spans="1:5" ht="19.5" customHeight="1">
      <c r="A347" s="218" t="s">
        <v>927</v>
      </c>
      <c r="B347" s="219"/>
      <c r="C347" s="219">
        <v>147</v>
      </c>
      <c r="D347" s="220"/>
      <c r="E347" s="221"/>
    </row>
    <row r="348" spans="1:5" ht="19.5" customHeight="1">
      <c r="A348" s="218" t="s">
        <v>928</v>
      </c>
      <c r="B348" s="219">
        <v>37</v>
      </c>
      <c r="C348" s="219">
        <v>54</v>
      </c>
      <c r="D348" s="220">
        <f>C348/B348</f>
        <v>1.4594594594594594</v>
      </c>
      <c r="E348" s="221"/>
    </row>
    <row r="349" spans="1:5" ht="19.5" customHeight="1">
      <c r="A349" s="218" t="s">
        <v>675</v>
      </c>
      <c r="B349" s="219"/>
      <c r="C349" s="219">
        <v>9</v>
      </c>
      <c r="D349" s="220"/>
      <c r="E349" s="221"/>
    </row>
    <row r="350" spans="1:5" ht="19.5" customHeight="1">
      <c r="A350" s="218" t="s">
        <v>929</v>
      </c>
      <c r="B350" s="219">
        <v>37</v>
      </c>
      <c r="C350" s="219">
        <v>45</v>
      </c>
      <c r="D350" s="220">
        <f>C350/B350</f>
        <v>1.2162162162162162</v>
      </c>
      <c r="E350" s="221"/>
    </row>
    <row r="351" spans="1:5" ht="19.5" customHeight="1">
      <c r="A351" s="218" t="s">
        <v>930</v>
      </c>
      <c r="B351" s="219">
        <v>4626</v>
      </c>
      <c r="C351" s="219">
        <v>10340</v>
      </c>
      <c r="D351" s="220">
        <f>C351/B351</f>
        <v>2.2351923908344142</v>
      </c>
      <c r="E351" s="221"/>
    </row>
    <row r="352" spans="1:5" ht="19.5" customHeight="1">
      <c r="A352" s="218" t="s">
        <v>931</v>
      </c>
      <c r="B352" s="219">
        <v>1136</v>
      </c>
      <c r="C352" s="219">
        <v>6439</v>
      </c>
      <c r="D352" s="220">
        <f>C352/B352</f>
        <v>5.668133802816901</v>
      </c>
      <c r="E352" s="221"/>
    </row>
    <row r="353" spans="1:5" ht="19.5" customHeight="1">
      <c r="A353" s="218" t="s">
        <v>932</v>
      </c>
      <c r="B353" s="219">
        <v>729</v>
      </c>
      <c r="C353" s="219">
        <v>1066</v>
      </c>
      <c r="D353" s="220">
        <f>C353/B353</f>
        <v>1.4622770919067216</v>
      </c>
      <c r="E353" s="221"/>
    </row>
    <row r="354" spans="1:5" ht="19.5" customHeight="1">
      <c r="A354" s="218" t="s">
        <v>933</v>
      </c>
      <c r="B354" s="219"/>
      <c r="C354" s="219">
        <v>4957</v>
      </c>
      <c r="D354" s="220"/>
      <c r="E354" s="221"/>
    </row>
    <row r="355" spans="1:5" ht="19.5" customHeight="1">
      <c r="A355" s="218" t="s">
        <v>934</v>
      </c>
      <c r="B355" s="219">
        <v>279</v>
      </c>
      <c r="C355" s="219">
        <v>123</v>
      </c>
      <c r="D355" s="220"/>
      <c r="E355" s="221"/>
    </row>
    <row r="356" spans="1:5" ht="19.5" customHeight="1">
      <c r="A356" s="218" t="s">
        <v>935</v>
      </c>
      <c r="B356" s="219">
        <v>128</v>
      </c>
      <c r="C356" s="219"/>
      <c r="D356" s="220"/>
      <c r="E356" s="221"/>
    </row>
    <row r="357" spans="1:5" ht="19.5" customHeight="1">
      <c r="A357" s="218" t="s">
        <v>936</v>
      </c>
      <c r="B357" s="219"/>
      <c r="C357" s="219"/>
      <c r="D357" s="220"/>
      <c r="E357" s="221"/>
    </row>
    <row r="358" spans="1:5" ht="19.5" customHeight="1">
      <c r="A358" s="218" t="s">
        <v>937</v>
      </c>
      <c r="B358" s="219"/>
      <c r="C358" s="219">
        <v>103</v>
      </c>
      <c r="D358" s="220"/>
      <c r="E358" s="221"/>
    </row>
    <row r="359" spans="1:5" ht="19.5" customHeight="1">
      <c r="A359" s="218" t="s">
        <v>938</v>
      </c>
      <c r="B359" s="219"/>
      <c r="C359" s="219">
        <v>109</v>
      </c>
      <c r="D359" s="220"/>
      <c r="E359" s="221"/>
    </row>
    <row r="360" spans="1:5" ht="19.5" customHeight="1">
      <c r="A360" s="218" t="s">
        <v>939</v>
      </c>
      <c r="B360" s="219">
        <v>3490</v>
      </c>
      <c r="C360" s="219">
        <v>3901</v>
      </c>
      <c r="D360" s="220">
        <f aca="true" t="shared" si="29" ref="D360:D364">C360/B360</f>
        <v>1.1177650429799426</v>
      </c>
      <c r="E360" s="221"/>
    </row>
    <row r="361" spans="1:5" ht="19.5" customHeight="1">
      <c r="A361" s="218" t="s">
        <v>940</v>
      </c>
      <c r="B361" s="219">
        <v>3490</v>
      </c>
      <c r="C361" s="219">
        <v>3901</v>
      </c>
      <c r="D361" s="220">
        <f t="shared" si="29"/>
        <v>1.1177650429799426</v>
      </c>
      <c r="E361" s="221"/>
    </row>
    <row r="362" spans="1:5" ht="19.5" customHeight="1">
      <c r="A362" s="218" t="s">
        <v>941</v>
      </c>
      <c r="B362" s="219">
        <v>117</v>
      </c>
      <c r="C362" s="219">
        <v>171</v>
      </c>
      <c r="D362" s="220">
        <f t="shared" si="29"/>
        <v>1.4615384615384615</v>
      </c>
      <c r="E362" s="221"/>
    </row>
    <row r="363" spans="1:5" ht="19.5" customHeight="1">
      <c r="A363" s="218" t="s">
        <v>942</v>
      </c>
      <c r="B363" s="219">
        <v>117</v>
      </c>
      <c r="C363" s="219">
        <v>132</v>
      </c>
      <c r="D363" s="220">
        <f t="shared" si="29"/>
        <v>1.1282051282051282</v>
      </c>
      <c r="E363" s="221"/>
    </row>
    <row r="364" spans="1:5" ht="19.5" customHeight="1">
      <c r="A364" s="218" t="s">
        <v>675</v>
      </c>
      <c r="B364" s="219">
        <v>40</v>
      </c>
      <c r="C364" s="219">
        <v>18</v>
      </c>
      <c r="D364" s="220">
        <f t="shared" si="29"/>
        <v>0.45</v>
      </c>
      <c r="E364" s="221"/>
    </row>
    <row r="365" spans="1:5" ht="19.5" customHeight="1">
      <c r="A365" s="218" t="s">
        <v>680</v>
      </c>
      <c r="B365" s="219"/>
      <c r="C365" s="219">
        <v>24</v>
      </c>
      <c r="D365" s="220"/>
      <c r="E365" s="221"/>
    </row>
    <row r="366" spans="1:5" ht="19.5" customHeight="1">
      <c r="A366" s="218" t="s">
        <v>943</v>
      </c>
      <c r="B366" s="219"/>
      <c r="C366" s="219">
        <v>20</v>
      </c>
      <c r="D366" s="220"/>
      <c r="E366" s="221"/>
    </row>
    <row r="367" spans="1:5" ht="19.5" customHeight="1">
      <c r="A367" s="218" t="s">
        <v>678</v>
      </c>
      <c r="B367" s="219">
        <v>77</v>
      </c>
      <c r="C367" s="219">
        <v>70</v>
      </c>
      <c r="D367" s="220">
        <f aca="true" t="shared" si="30" ref="D367:D372">C367/B367</f>
        <v>0.9090909090909091</v>
      </c>
      <c r="E367" s="221"/>
    </row>
    <row r="368" spans="1:5" ht="19.5" customHeight="1">
      <c r="A368" s="218" t="s">
        <v>944</v>
      </c>
      <c r="B368" s="219"/>
      <c r="C368" s="219">
        <v>39</v>
      </c>
      <c r="D368" s="220"/>
      <c r="E368" s="221"/>
    </row>
    <row r="369" spans="1:5" ht="19.5" customHeight="1">
      <c r="A369" s="218" t="s">
        <v>945</v>
      </c>
      <c r="B369" s="219"/>
      <c r="C369" s="219">
        <v>39</v>
      </c>
      <c r="D369" s="220"/>
      <c r="E369" s="221"/>
    </row>
    <row r="370" spans="1:5" ht="19.5" customHeight="1">
      <c r="A370" s="218" t="s">
        <v>946</v>
      </c>
      <c r="B370" s="219">
        <v>1520</v>
      </c>
      <c r="C370" s="219">
        <v>3853</v>
      </c>
      <c r="D370" s="220">
        <f t="shared" si="30"/>
        <v>2.5348684210526318</v>
      </c>
      <c r="E370" s="221"/>
    </row>
    <row r="371" spans="1:5" ht="19.5" customHeight="1">
      <c r="A371" s="218" t="s">
        <v>947</v>
      </c>
      <c r="B371" s="219">
        <v>673</v>
      </c>
      <c r="C371" s="219">
        <v>681</v>
      </c>
      <c r="D371" s="220">
        <f t="shared" si="30"/>
        <v>1.011887072808321</v>
      </c>
      <c r="E371" s="221"/>
    </row>
    <row r="372" spans="1:5" ht="19.5" customHeight="1">
      <c r="A372" s="218" t="s">
        <v>675</v>
      </c>
      <c r="B372" s="219">
        <v>82</v>
      </c>
      <c r="C372" s="219">
        <v>124</v>
      </c>
      <c r="D372" s="220">
        <f t="shared" si="30"/>
        <v>1.5121951219512195</v>
      </c>
      <c r="E372" s="221"/>
    </row>
    <row r="373" spans="1:5" ht="19.5" customHeight="1">
      <c r="A373" s="218" t="s">
        <v>948</v>
      </c>
      <c r="B373" s="219">
        <v>45</v>
      </c>
      <c r="C373" s="219"/>
      <c r="D373" s="220"/>
      <c r="E373" s="221"/>
    </row>
    <row r="374" spans="1:5" ht="19.5" customHeight="1">
      <c r="A374" s="218" t="s">
        <v>949</v>
      </c>
      <c r="B374" s="219"/>
      <c r="C374" s="219">
        <v>200</v>
      </c>
      <c r="D374" s="220"/>
      <c r="E374" s="221"/>
    </row>
    <row r="375" spans="1:5" ht="19.5" customHeight="1">
      <c r="A375" s="218" t="s">
        <v>678</v>
      </c>
      <c r="B375" s="219">
        <v>546</v>
      </c>
      <c r="C375" s="219">
        <v>357</v>
      </c>
      <c r="D375" s="220">
        <f>C375/B375</f>
        <v>0.6538461538461539</v>
      </c>
      <c r="E375" s="221"/>
    </row>
    <row r="376" spans="1:5" ht="19.5" customHeight="1">
      <c r="A376" s="218" t="s">
        <v>950</v>
      </c>
      <c r="B376" s="219"/>
      <c r="C376" s="219">
        <v>164</v>
      </c>
      <c r="D376" s="220"/>
      <c r="E376" s="221"/>
    </row>
    <row r="377" spans="1:5" ht="19.5" customHeight="1">
      <c r="A377" s="218" t="s">
        <v>951</v>
      </c>
      <c r="B377" s="219"/>
      <c r="C377" s="219">
        <v>164</v>
      </c>
      <c r="D377" s="220"/>
      <c r="E377" s="221"/>
    </row>
    <row r="378" spans="1:5" ht="19.5" customHeight="1">
      <c r="A378" s="218" t="s">
        <v>952</v>
      </c>
      <c r="B378" s="219">
        <v>140</v>
      </c>
      <c r="C378" s="219"/>
      <c r="D378" s="220"/>
      <c r="E378" s="221"/>
    </row>
    <row r="379" spans="1:5" ht="19.5" customHeight="1">
      <c r="A379" s="218" t="s">
        <v>953</v>
      </c>
      <c r="B379" s="219">
        <v>140</v>
      </c>
      <c r="C379" s="219"/>
      <c r="D379" s="220"/>
      <c r="E379" s="221"/>
    </row>
    <row r="380" spans="1:5" ht="19.5" customHeight="1">
      <c r="A380" s="218" t="s">
        <v>954</v>
      </c>
      <c r="B380" s="219">
        <v>336</v>
      </c>
      <c r="C380" s="219"/>
      <c r="D380" s="220"/>
      <c r="E380" s="221"/>
    </row>
    <row r="381" spans="1:5" ht="19.5" customHeight="1">
      <c r="A381" s="218" t="s">
        <v>675</v>
      </c>
      <c r="B381" s="219">
        <v>41</v>
      </c>
      <c r="C381" s="219"/>
      <c r="D381" s="220"/>
      <c r="E381" s="221"/>
    </row>
    <row r="382" spans="1:5" ht="19.5" customHeight="1">
      <c r="A382" s="218" t="s">
        <v>678</v>
      </c>
      <c r="B382" s="219">
        <v>295</v>
      </c>
      <c r="C382" s="219"/>
      <c r="D382" s="220"/>
      <c r="E382" s="221"/>
    </row>
    <row r="383" spans="1:5" ht="19.5" customHeight="1">
      <c r="A383" s="218" t="s">
        <v>955</v>
      </c>
      <c r="B383" s="219">
        <v>62</v>
      </c>
      <c r="C383" s="219">
        <v>573</v>
      </c>
      <c r="D383" s="220">
        <f aca="true" t="shared" si="31" ref="D380:D384">C383/B383</f>
        <v>9.241935483870968</v>
      </c>
      <c r="E383" s="221"/>
    </row>
    <row r="384" spans="1:5" ht="19.5" customHeight="1">
      <c r="A384" s="218" t="s">
        <v>675</v>
      </c>
      <c r="B384" s="219">
        <v>62</v>
      </c>
      <c r="C384" s="219">
        <v>68</v>
      </c>
      <c r="D384" s="220">
        <f t="shared" si="31"/>
        <v>1.096774193548387</v>
      </c>
      <c r="E384" s="221"/>
    </row>
    <row r="385" spans="1:5" ht="19.5" customHeight="1">
      <c r="A385" s="218" t="s">
        <v>956</v>
      </c>
      <c r="B385" s="219"/>
      <c r="C385" s="219">
        <v>505</v>
      </c>
      <c r="D385" s="220"/>
      <c r="E385" s="221"/>
    </row>
    <row r="386" spans="1:5" ht="19.5" customHeight="1">
      <c r="A386" s="218" t="s">
        <v>957</v>
      </c>
      <c r="B386" s="219"/>
      <c r="C386" s="219">
        <v>30</v>
      </c>
      <c r="D386" s="220"/>
      <c r="E386" s="221"/>
    </row>
    <row r="387" spans="1:5" ht="19.5" customHeight="1">
      <c r="A387" s="218" t="s">
        <v>958</v>
      </c>
      <c r="B387" s="219"/>
      <c r="C387" s="219">
        <v>30</v>
      </c>
      <c r="D387" s="220"/>
      <c r="E387" s="221"/>
    </row>
    <row r="388" spans="1:5" ht="19.5" customHeight="1">
      <c r="A388" s="218" t="s">
        <v>959</v>
      </c>
      <c r="B388" s="219">
        <v>309</v>
      </c>
      <c r="C388" s="219">
        <v>2405</v>
      </c>
      <c r="D388" s="220">
        <f>C388/B388</f>
        <v>7.783171521035599</v>
      </c>
      <c r="E388" s="221"/>
    </row>
    <row r="389" spans="1:5" ht="19.5" customHeight="1">
      <c r="A389" s="218" t="s">
        <v>960</v>
      </c>
      <c r="B389" s="219">
        <v>309</v>
      </c>
      <c r="C389" s="219">
        <v>2405</v>
      </c>
      <c r="D389" s="220">
        <f>C389/B389</f>
        <v>7.783171521035599</v>
      </c>
      <c r="E389" s="221"/>
    </row>
    <row r="390" spans="1:5" ht="19.5" customHeight="1">
      <c r="A390" s="218" t="s">
        <v>961</v>
      </c>
      <c r="B390" s="219">
        <v>200</v>
      </c>
      <c r="C390" s="219">
        <v>200</v>
      </c>
      <c r="D390" s="220">
        <f>C390/B390</f>
        <v>1</v>
      </c>
      <c r="E390" s="221"/>
    </row>
    <row r="391" spans="1:256" s="209" customFormat="1" ht="19.5" customHeight="1">
      <c r="A391" s="218" t="s">
        <v>445</v>
      </c>
      <c r="B391" s="219"/>
      <c r="C391" s="219">
        <v>3353</v>
      </c>
      <c r="D391" s="220"/>
      <c r="E391" s="221"/>
      <c r="IS391" s="141"/>
      <c r="IT391" s="141"/>
      <c r="IU391" s="141"/>
      <c r="IV391" s="141"/>
    </row>
    <row r="392" spans="1:256" s="209" customFormat="1" ht="19.5" customHeight="1">
      <c r="A392" s="218" t="s">
        <v>962</v>
      </c>
      <c r="B392" s="219"/>
      <c r="C392" s="219">
        <v>3000</v>
      </c>
      <c r="D392" s="220"/>
      <c r="E392" s="221"/>
      <c r="IS392" s="141"/>
      <c r="IT392" s="141"/>
      <c r="IU392" s="141"/>
      <c r="IV392" s="141"/>
    </row>
    <row r="393" spans="1:256" s="210" customFormat="1" ht="19.5" customHeight="1">
      <c r="A393" s="218" t="s">
        <v>963</v>
      </c>
      <c r="B393" s="219"/>
      <c r="C393" s="219">
        <v>3000</v>
      </c>
      <c r="D393" s="220"/>
      <c r="E393" s="221"/>
      <c r="IS393" s="141"/>
      <c r="IT393" s="141"/>
      <c r="IU393" s="141"/>
      <c r="IV393" s="141"/>
    </row>
    <row r="394" spans="1:256" s="210" customFormat="1" ht="19.5" customHeight="1">
      <c r="A394" s="218" t="s">
        <v>448</v>
      </c>
      <c r="B394" s="219"/>
      <c r="C394" s="219">
        <v>353</v>
      </c>
      <c r="D394" s="220"/>
      <c r="E394" s="221"/>
      <c r="IS394" s="141"/>
      <c r="IT394" s="141"/>
      <c r="IU394" s="141"/>
      <c r="IV394" s="141"/>
    </row>
    <row r="395" spans="1:256" s="209" customFormat="1" ht="19.5" customHeight="1">
      <c r="A395" s="218" t="s">
        <v>964</v>
      </c>
      <c r="B395" s="219"/>
      <c r="C395" s="219">
        <v>353</v>
      </c>
      <c r="D395" s="220"/>
      <c r="E395" s="221"/>
      <c r="IS395" s="141"/>
      <c r="IT395" s="141"/>
      <c r="IU395" s="141"/>
      <c r="IV395" s="141"/>
    </row>
    <row r="396" spans="1:5" ht="19.5" customHeight="1">
      <c r="A396" s="218" t="s">
        <v>666</v>
      </c>
      <c r="B396" s="219">
        <v>759</v>
      </c>
      <c r="C396" s="219">
        <v>954</v>
      </c>
      <c r="D396" s="220">
        <f>C396/B396</f>
        <v>1.256916996047431</v>
      </c>
      <c r="E396" s="221"/>
    </row>
    <row r="397" spans="1:5" ht="19.5" customHeight="1">
      <c r="A397" s="218" t="s">
        <v>965</v>
      </c>
      <c r="B397" s="219">
        <v>759</v>
      </c>
      <c r="C397" s="219">
        <v>954</v>
      </c>
      <c r="D397" s="220">
        <f>C397/B397</f>
        <v>1.256916996047431</v>
      </c>
      <c r="E397" s="221"/>
    </row>
    <row r="398" spans="1:5" ht="19.5" customHeight="1">
      <c r="A398" s="218" t="s">
        <v>966</v>
      </c>
      <c r="B398" s="219">
        <v>759</v>
      </c>
      <c r="C398" s="219">
        <v>954</v>
      </c>
      <c r="D398" s="220">
        <f>C398/B398</f>
        <v>1.256916996047431</v>
      </c>
      <c r="E398" s="221"/>
    </row>
    <row r="399" spans="1:5" ht="19.5" customHeight="1">
      <c r="A399" s="218" t="s">
        <v>967</v>
      </c>
      <c r="B399" s="227">
        <v>6</v>
      </c>
      <c r="C399" s="227"/>
      <c r="D399" s="228"/>
      <c r="E399" s="229"/>
    </row>
    <row r="400" spans="1:5" ht="19.5" customHeight="1">
      <c r="A400" s="218" t="s">
        <v>968</v>
      </c>
      <c r="B400" s="227">
        <v>6</v>
      </c>
      <c r="C400" s="227"/>
      <c r="D400" s="228"/>
      <c r="E400" s="229"/>
    </row>
  </sheetData>
  <sheetProtection/>
  <mergeCells count="1">
    <mergeCell ref="A1:E1"/>
  </mergeCells>
  <printOptions horizontalCentered="1"/>
  <pageMargins left="0.7513888888888889" right="0.7513888888888889" top="0.7986111111111112" bottom="0.7986111111111112" header="0.5" footer="0.5"/>
  <pageSetup firstPageNumber="37" useFirstPageNumber="1" fitToHeight="0" fitToWidth="1" horizontalDpi="300" verticalDpi="300" orientation="landscape" paperSize="9" scale="98"/>
  <headerFooter scaleWithDoc="0" alignWithMargins="0">
    <oddFooter xml:space="preserve">&amp;C- &amp;P - </oddFooter>
  </headerFooter>
</worksheet>
</file>

<file path=xl/worksheets/sheet12.xml><?xml version="1.0" encoding="utf-8"?>
<worksheet xmlns="http://schemas.openxmlformats.org/spreadsheetml/2006/main" xmlns:r="http://schemas.openxmlformats.org/officeDocument/2006/relationships">
  <dimension ref="A1:IU23"/>
  <sheetViews>
    <sheetView view="pageBreakPreview" zoomScaleSheetLayoutView="100" workbookViewId="0" topLeftCell="A1">
      <selection activeCell="C10" sqref="C10"/>
    </sheetView>
  </sheetViews>
  <sheetFormatPr defaultColWidth="9.00390625" defaultRowHeight="14.25"/>
  <cols>
    <col min="1" max="1" width="49.25390625" style="181" customWidth="1"/>
    <col min="2" max="2" width="36.00390625" style="181" customWidth="1"/>
    <col min="3" max="3" width="45.50390625" style="181" customWidth="1"/>
    <col min="4" max="6" width="9.00390625" style="181" customWidth="1"/>
    <col min="7" max="7" width="32.50390625" style="181" customWidth="1"/>
    <col min="8" max="255" width="9.00390625" style="181" customWidth="1"/>
  </cols>
  <sheetData>
    <row r="1" spans="1:3" ht="39.75" customHeight="1">
      <c r="A1" s="195" t="s">
        <v>969</v>
      </c>
      <c r="B1" s="195"/>
      <c r="C1" s="195"/>
    </row>
    <row r="2" spans="1:3" s="194" customFormat="1" ht="18.75" customHeight="1">
      <c r="A2" s="160" t="s">
        <v>970</v>
      </c>
      <c r="B2" s="160"/>
      <c r="C2" s="201" t="s">
        <v>2</v>
      </c>
    </row>
    <row r="3" spans="1:3" s="194" customFormat="1" ht="27.75" customHeight="1">
      <c r="A3" s="197" t="s">
        <v>971</v>
      </c>
      <c r="B3" s="197" t="s">
        <v>648</v>
      </c>
      <c r="C3" s="197" t="s">
        <v>538</v>
      </c>
    </row>
    <row r="4" spans="1:3" s="194" customFormat="1" ht="27.75" customHeight="1">
      <c r="A4" s="86" t="s">
        <v>972</v>
      </c>
      <c r="B4" s="202">
        <v>126406</v>
      </c>
      <c r="C4" s="203"/>
    </row>
    <row r="5" spans="1:3" s="194" customFormat="1" ht="27.75" customHeight="1">
      <c r="A5" s="39" t="s">
        <v>973</v>
      </c>
      <c r="B5" s="204">
        <v>12719</v>
      </c>
      <c r="C5" s="205"/>
    </row>
    <row r="6" spans="1:3" s="194" customFormat="1" ht="27.75" customHeight="1">
      <c r="A6" s="39" t="s">
        <v>974</v>
      </c>
      <c r="B6" s="204">
        <v>7901</v>
      </c>
      <c r="C6" s="205"/>
    </row>
    <row r="7" spans="1:3" s="194" customFormat="1" ht="27.75" customHeight="1">
      <c r="A7" s="39" t="s">
        <v>975</v>
      </c>
      <c r="B7" s="204">
        <v>11141</v>
      </c>
      <c r="C7" s="205"/>
    </row>
    <row r="8" spans="1:3" s="194" customFormat="1" ht="27.75" customHeight="1">
      <c r="A8" s="39" t="s">
        <v>976</v>
      </c>
      <c r="B8" s="204">
        <v>1408</v>
      </c>
      <c r="C8" s="206"/>
    </row>
    <row r="9" spans="1:3" s="194" customFormat="1" ht="27.75" customHeight="1">
      <c r="A9" s="39" t="s">
        <v>977</v>
      </c>
      <c r="B9" s="204">
        <v>46062</v>
      </c>
      <c r="C9" s="205"/>
    </row>
    <row r="10" spans="1:3" s="194" customFormat="1" ht="27.75" customHeight="1">
      <c r="A10" s="39" t="s">
        <v>978</v>
      </c>
      <c r="B10" s="204">
        <v>25656</v>
      </c>
      <c r="C10" s="206"/>
    </row>
    <row r="11" spans="1:3" s="194" customFormat="1" ht="27.75" customHeight="1">
      <c r="A11" s="39" t="s">
        <v>979</v>
      </c>
      <c r="B11" s="204">
        <v>2569</v>
      </c>
      <c r="C11" s="206"/>
    </row>
    <row r="12" spans="1:3" s="194" customFormat="1" ht="27.75" customHeight="1">
      <c r="A12" s="39" t="s">
        <v>980</v>
      </c>
      <c r="B12" s="204">
        <v>2211</v>
      </c>
      <c r="C12" s="206"/>
    </row>
    <row r="13" spans="1:3" s="194" customFormat="1" ht="27.75" customHeight="1">
      <c r="A13" s="39" t="s">
        <v>981</v>
      </c>
      <c r="B13" s="204">
        <v>12220</v>
      </c>
      <c r="C13" s="206"/>
    </row>
    <row r="14" spans="1:3" s="194" customFormat="1" ht="27.75" customHeight="1">
      <c r="A14" s="39" t="s">
        <v>982</v>
      </c>
      <c r="B14" s="204">
        <v>3365</v>
      </c>
      <c r="C14" s="206"/>
    </row>
    <row r="15" spans="1:3" s="194" customFormat="1" ht="27.75" customHeight="1">
      <c r="A15" s="39" t="s">
        <v>983</v>
      </c>
      <c r="B15" s="204">
        <v>954</v>
      </c>
      <c r="C15" s="206"/>
    </row>
    <row r="16" spans="1:3" s="194" customFormat="1" ht="27.75" customHeight="1">
      <c r="A16" s="39" t="s">
        <v>984</v>
      </c>
      <c r="B16" s="204">
        <v>200</v>
      </c>
      <c r="C16" s="41"/>
    </row>
    <row r="17" spans="1:255" s="200" customFormat="1" ht="14.25">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1"/>
      <c r="DE17" s="181"/>
      <c r="DF17" s="181"/>
      <c r="DG17" s="181"/>
      <c r="DH17" s="181"/>
      <c r="DI17" s="181"/>
      <c r="DJ17" s="181"/>
      <c r="DK17" s="181"/>
      <c r="DL17" s="181"/>
      <c r="DM17" s="181"/>
      <c r="DN17" s="181"/>
      <c r="DO17" s="181"/>
      <c r="DP17" s="181"/>
      <c r="DQ17" s="181"/>
      <c r="DR17" s="181"/>
      <c r="DS17" s="181"/>
      <c r="DT17" s="181"/>
      <c r="DU17" s="181"/>
      <c r="DV17" s="181"/>
      <c r="DW17" s="181"/>
      <c r="DX17" s="181"/>
      <c r="DY17" s="181"/>
      <c r="DZ17" s="181"/>
      <c r="EA17" s="181"/>
      <c r="EB17" s="181"/>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81"/>
      <c r="FB17" s="181"/>
      <c r="FC17" s="181"/>
      <c r="FD17" s="181"/>
      <c r="FE17" s="181"/>
      <c r="FF17" s="181"/>
      <c r="FG17" s="181"/>
      <c r="FH17" s="181"/>
      <c r="FI17" s="181"/>
      <c r="FJ17" s="181"/>
      <c r="FK17" s="181"/>
      <c r="FL17" s="181"/>
      <c r="FM17" s="181"/>
      <c r="FN17" s="181"/>
      <c r="FO17" s="181"/>
      <c r="FP17" s="181"/>
      <c r="FQ17" s="181"/>
      <c r="FR17" s="181"/>
      <c r="FS17" s="181"/>
      <c r="FT17" s="181"/>
      <c r="FU17" s="181"/>
      <c r="FV17" s="181"/>
      <c r="FW17" s="181"/>
      <c r="FX17" s="181"/>
      <c r="FY17" s="181"/>
      <c r="FZ17" s="181"/>
      <c r="GA17" s="181"/>
      <c r="GB17" s="181"/>
      <c r="GC17" s="181"/>
      <c r="GD17" s="181"/>
      <c r="GE17" s="181"/>
      <c r="GF17" s="181"/>
      <c r="GG17" s="181"/>
      <c r="GH17" s="181"/>
      <c r="GI17" s="181"/>
      <c r="GJ17" s="181"/>
      <c r="GK17" s="181"/>
      <c r="GL17" s="181"/>
      <c r="GM17" s="181"/>
      <c r="GN17" s="181"/>
      <c r="GO17" s="181"/>
      <c r="GP17" s="181"/>
      <c r="GQ17" s="181"/>
      <c r="GR17" s="181"/>
      <c r="GS17" s="181"/>
      <c r="GT17" s="181"/>
      <c r="GU17" s="181"/>
      <c r="GV17" s="181"/>
      <c r="GW17" s="181"/>
      <c r="GX17" s="181"/>
      <c r="GY17" s="181"/>
      <c r="GZ17" s="181"/>
      <c r="HA17" s="181"/>
      <c r="HB17" s="181"/>
      <c r="HC17" s="181"/>
      <c r="HD17" s="181"/>
      <c r="HE17" s="181"/>
      <c r="HF17" s="181"/>
      <c r="HG17" s="181"/>
      <c r="HH17" s="181"/>
      <c r="HI17" s="181"/>
      <c r="HJ17" s="181"/>
      <c r="HK17" s="181"/>
      <c r="HL17" s="181"/>
      <c r="HM17" s="181"/>
      <c r="HN17" s="181"/>
      <c r="HO17" s="181"/>
      <c r="HP17" s="181"/>
      <c r="HQ17" s="181"/>
      <c r="HR17" s="181"/>
      <c r="HS17" s="181"/>
      <c r="HT17" s="181"/>
      <c r="HU17" s="181"/>
      <c r="HV17" s="181"/>
      <c r="HW17" s="181"/>
      <c r="HX17" s="181"/>
      <c r="HY17" s="181"/>
      <c r="HZ17" s="181"/>
      <c r="IA17" s="181"/>
      <c r="IB17" s="181"/>
      <c r="IC17" s="181"/>
      <c r="ID17" s="181"/>
      <c r="IE17" s="181"/>
      <c r="IF17" s="181"/>
      <c r="IG17" s="181"/>
      <c r="IH17" s="181"/>
      <c r="II17" s="181"/>
      <c r="IJ17" s="181"/>
      <c r="IK17" s="181"/>
      <c r="IL17" s="181"/>
      <c r="IM17" s="181"/>
      <c r="IN17" s="181"/>
      <c r="IO17" s="181"/>
      <c r="IP17" s="181"/>
      <c r="IQ17" s="181"/>
      <c r="IR17" s="181"/>
      <c r="IS17" s="181"/>
      <c r="IT17" s="181"/>
      <c r="IU17" s="181"/>
    </row>
    <row r="18" spans="1:255" s="200" customFormat="1" ht="14.25">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181"/>
      <c r="EB18" s="181"/>
      <c r="EC18" s="181"/>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181"/>
      <c r="FG18" s="181"/>
      <c r="FH18" s="181"/>
      <c r="FI18" s="181"/>
      <c r="FJ18" s="181"/>
      <c r="FK18" s="181"/>
      <c r="FL18" s="181"/>
      <c r="FM18" s="181"/>
      <c r="FN18" s="181"/>
      <c r="FO18" s="181"/>
      <c r="FP18" s="181"/>
      <c r="FQ18" s="181"/>
      <c r="FR18" s="181"/>
      <c r="FS18" s="181"/>
      <c r="FT18" s="181"/>
      <c r="FU18" s="181"/>
      <c r="FV18" s="181"/>
      <c r="FW18" s="181"/>
      <c r="FX18" s="181"/>
      <c r="FY18" s="181"/>
      <c r="FZ18" s="181"/>
      <c r="GA18" s="181"/>
      <c r="GB18" s="181"/>
      <c r="GC18" s="181"/>
      <c r="GD18" s="181"/>
      <c r="GE18" s="181"/>
      <c r="GF18" s="181"/>
      <c r="GG18" s="181"/>
      <c r="GH18" s="181"/>
      <c r="GI18" s="181"/>
      <c r="GJ18" s="181"/>
      <c r="GK18" s="181"/>
      <c r="GL18" s="181"/>
      <c r="GM18" s="181"/>
      <c r="GN18" s="181"/>
      <c r="GO18" s="181"/>
      <c r="GP18" s="181"/>
      <c r="GQ18" s="181"/>
      <c r="GR18" s="181"/>
      <c r="GS18" s="181"/>
      <c r="GT18" s="181"/>
      <c r="GU18" s="181"/>
      <c r="GV18" s="181"/>
      <c r="GW18" s="181"/>
      <c r="GX18" s="181"/>
      <c r="GY18" s="181"/>
      <c r="GZ18" s="181"/>
      <c r="HA18" s="181"/>
      <c r="HB18" s="181"/>
      <c r="HC18" s="181"/>
      <c r="HD18" s="181"/>
      <c r="HE18" s="181"/>
      <c r="HF18" s="181"/>
      <c r="HG18" s="181"/>
      <c r="HH18" s="181"/>
      <c r="HI18" s="181"/>
      <c r="HJ18" s="181"/>
      <c r="HK18" s="181"/>
      <c r="HL18" s="181"/>
      <c r="HM18" s="181"/>
      <c r="HN18" s="181"/>
      <c r="HO18" s="181"/>
      <c r="HP18" s="181"/>
      <c r="HQ18" s="181"/>
      <c r="HR18" s="181"/>
      <c r="HS18" s="181"/>
      <c r="HT18" s="181"/>
      <c r="HU18" s="181"/>
      <c r="HV18" s="181"/>
      <c r="HW18" s="181"/>
      <c r="HX18" s="181"/>
      <c r="HY18" s="181"/>
      <c r="HZ18" s="181"/>
      <c r="IA18" s="181"/>
      <c r="IB18" s="181"/>
      <c r="IC18" s="181"/>
      <c r="ID18" s="181"/>
      <c r="IE18" s="181"/>
      <c r="IF18" s="181"/>
      <c r="IG18" s="181"/>
      <c r="IH18" s="181"/>
      <c r="II18" s="181"/>
      <c r="IJ18" s="181"/>
      <c r="IK18" s="181"/>
      <c r="IL18" s="181"/>
      <c r="IM18" s="181"/>
      <c r="IN18" s="181"/>
      <c r="IO18" s="181"/>
      <c r="IP18" s="181"/>
      <c r="IQ18" s="181"/>
      <c r="IR18" s="181"/>
      <c r="IS18" s="181"/>
      <c r="IT18" s="181"/>
      <c r="IU18" s="181"/>
    </row>
    <row r="19" spans="1:255" s="200" customFormat="1" ht="12"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181"/>
      <c r="EB19" s="181"/>
      <c r="EC19" s="181"/>
      <c r="ED19" s="181"/>
      <c r="EE19" s="181"/>
      <c r="EF19" s="181"/>
      <c r="EG19" s="181"/>
      <c r="EH19" s="181"/>
      <c r="EI19" s="181"/>
      <c r="EJ19" s="181"/>
      <c r="EK19" s="181"/>
      <c r="EL19" s="181"/>
      <c r="EM19" s="181"/>
      <c r="EN19" s="181"/>
      <c r="EO19" s="181"/>
      <c r="EP19" s="181"/>
      <c r="EQ19" s="181"/>
      <c r="ER19" s="181"/>
      <c r="ES19" s="181"/>
      <c r="ET19" s="181"/>
      <c r="EU19" s="181"/>
      <c r="EV19" s="181"/>
      <c r="EW19" s="181"/>
      <c r="EX19" s="181"/>
      <c r="EY19" s="181"/>
      <c r="EZ19" s="181"/>
      <c r="FA19" s="181"/>
      <c r="FB19" s="181"/>
      <c r="FC19" s="181"/>
      <c r="FD19" s="181"/>
      <c r="FE19" s="181"/>
      <c r="FF19" s="181"/>
      <c r="FG19" s="181"/>
      <c r="FH19" s="181"/>
      <c r="FI19" s="181"/>
      <c r="FJ19" s="181"/>
      <c r="FK19" s="181"/>
      <c r="FL19" s="181"/>
      <c r="FM19" s="181"/>
      <c r="FN19" s="181"/>
      <c r="FO19" s="181"/>
      <c r="FP19" s="181"/>
      <c r="FQ19" s="181"/>
      <c r="FR19" s="181"/>
      <c r="FS19" s="181"/>
      <c r="FT19" s="181"/>
      <c r="FU19" s="181"/>
      <c r="FV19" s="181"/>
      <c r="FW19" s="181"/>
      <c r="FX19" s="181"/>
      <c r="FY19" s="181"/>
      <c r="FZ19" s="181"/>
      <c r="GA19" s="181"/>
      <c r="GB19" s="181"/>
      <c r="GC19" s="181"/>
      <c r="GD19" s="181"/>
      <c r="GE19" s="181"/>
      <c r="GF19" s="181"/>
      <c r="GG19" s="181"/>
      <c r="GH19" s="181"/>
      <c r="GI19" s="181"/>
      <c r="GJ19" s="181"/>
      <c r="GK19" s="181"/>
      <c r="GL19" s="181"/>
      <c r="GM19" s="181"/>
      <c r="GN19" s="181"/>
      <c r="GO19" s="181"/>
      <c r="GP19" s="181"/>
      <c r="GQ19" s="181"/>
      <c r="GR19" s="181"/>
      <c r="GS19" s="181"/>
      <c r="GT19" s="181"/>
      <c r="GU19" s="181"/>
      <c r="GV19" s="181"/>
      <c r="GW19" s="181"/>
      <c r="GX19" s="181"/>
      <c r="GY19" s="181"/>
      <c r="GZ19" s="181"/>
      <c r="HA19" s="181"/>
      <c r="HB19" s="181"/>
      <c r="HC19" s="181"/>
      <c r="HD19" s="181"/>
      <c r="HE19" s="181"/>
      <c r="HF19" s="181"/>
      <c r="HG19" s="181"/>
      <c r="HH19" s="181"/>
      <c r="HI19" s="181"/>
      <c r="HJ19" s="181"/>
      <c r="HK19" s="181"/>
      <c r="HL19" s="181"/>
      <c r="HM19" s="181"/>
      <c r="HN19" s="181"/>
      <c r="HO19" s="181"/>
      <c r="HP19" s="181"/>
      <c r="HQ19" s="181"/>
      <c r="HR19" s="181"/>
      <c r="HS19" s="181"/>
      <c r="HT19" s="181"/>
      <c r="HU19" s="181"/>
      <c r="HV19" s="181"/>
      <c r="HW19" s="181"/>
      <c r="HX19" s="181"/>
      <c r="HY19" s="181"/>
      <c r="HZ19" s="181"/>
      <c r="IA19" s="181"/>
      <c r="IB19" s="181"/>
      <c r="IC19" s="181"/>
      <c r="ID19" s="181"/>
      <c r="IE19" s="181"/>
      <c r="IF19" s="181"/>
      <c r="IG19" s="181"/>
      <c r="IH19" s="181"/>
      <c r="II19" s="181"/>
      <c r="IJ19" s="181"/>
      <c r="IK19" s="181"/>
      <c r="IL19" s="181"/>
      <c r="IM19" s="181"/>
      <c r="IN19" s="181"/>
      <c r="IO19" s="181"/>
      <c r="IP19" s="181"/>
      <c r="IQ19" s="181"/>
      <c r="IR19" s="181"/>
      <c r="IS19" s="181"/>
      <c r="IT19" s="181"/>
      <c r="IU19" s="181"/>
    </row>
    <row r="20" spans="1:255" s="200" customFormat="1" ht="14.25">
      <c r="A20" s="181"/>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1"/>
      <c r="CZ20" s="181"/>
      <c r="DA20" s="181"/>
      <c r="DB20" s="181"/>
      <c r="DC20" s="181"/>
      <c r="DD20" s="181"/>
      <c r="DE20" s="181"/>
      <c r="DF20" s="181"/>
      <c r="DG20" s="181"/>
      <c r="DH20" s="181"/>
      <c r="DI20" s="181"/>
      <c r="DJ20" s="181"/>
      <c r="DK20" s="181"/>
      <c r="DL20" s="181"/>
      <c r="DM20" s="181"/>
      <c r="DN20" s="181"/>
      <c r="DO20" s="181"/>
      <c r="DP20" s="181"/>
      <c r="DQ20" s="181"/>
      <c r="DR20" s="181"/>
      <c r="DS20" s="181"/>
      <c r="DT20" s="181"/>
      <c r="DU20" s="181"/>
      <c r="DV20" s="181"/>
      <c r="DW20" s="181"/>
      <c r="DX20" s="181"/>
      <c r="DY20" s="181"/>
      <c r="DZ20" s="181"/>
      <c r="EA20" s="181"/>
      <c r="EB20" s="181"/>
      <c r="EC20" s="181"/>
      <c r="ED20" s="181"/>
      <c r="EE20" s="181"/>
      <c r="EF20" s="181"/>
      <c r="EG20" s="181"/>
      <c r="EH20" s="181"/>
      <c r="EI20" s="181"/>
      <c r="EJ20" s="181"/>
      <c r="EK20" s="181"/>
      <c r="EL20" s="181"/>
      <c r="EM20" s="181"/>
      <c r="EN20" s="181"/>
      <c r="EO20" s="181"/>
      <c r="EP20" s="181"/>
      <c r="EQ20" s="181"/>
      <c r="ER20" s="181"/>
      <c r="ES20" s="181"/>
      <c r="ET20" s="181"/>
      <c r="EU20" s="181"/>
      <c r="EV20" s="181"/>
      <c r="EW20" s="181"/>
      <c r="EX20" s="181"/>
      <c r="EY20" s="181"/>
      <c r="EZ20" s="181"/>
      <c r="FA20" s="181"/>
      <c r="FB20" s="181"/>
      <c r="FC20" s="181"/>
      <c r="FD20" s="181"/>
      <c r="FE20" s="181"/>
      <c r="FF20" s="181"/>
      <c r="FG20" s="181"/>
      <c r="FH20" s="181"/>
      <c r="FI20" s="181"/>
      <c r="FJ20" s="181"/>
      <c r="FK20" s="181"/>
      <c r="FL20" s="181"/>
      <c r="FM20" s="181"/>
      <c r="FN20" s="181"/>
      <c r="FO20" s="181"/>
      <c r="FP20" s="181"/>
      <c r="FQ20" s="181"/>
      <c r="FR20" s="181"/>
      <c r="FS20" s="181"/>
      <c r="FT20" s="181"/>
      <c r="FU20" s="181"/>
      <c r="FV20" s="181"/>
      <c r="FW20" s="181"/>
      <c r="FX20" s="181"/>
      <c r="FY20" s="181"/>
      <c r="FZ20" s="181"/>
      <c r="GA20" s="181"/>
      <c r="GB20" s="181"/>
      <c r="GC20" s="181"/>
      <c r="GD20" s="181"/>
      <c r="GE20" s="181"/>
      <c r="GF20" s="181"/>
      <c r="GG20" s="181"/>
      <c r="GH20" s="181"/>
      <c r="GI20" s="181"/>
      <c r="GJ20" s="181"/>
      <c r="GK20" s="181"/>
      <c r="GL20" s="181"/>
      <c r="GM20" s="181"/>
      <c r="GN20" s="181"/>
      <c r="GO20" s="181"/>
      <c r="GP20" s="181"/>
      <c r="GQ20" s="181"/>
      <c r="GR20" s="181"/>
      <c r="GS20" s="181"/>
      <c r="GT20" s="181"/>
      <c r="GU20" s="181"/>
      <c r="GV20" s="181"/>
      <c r="GW20" s="181"/>
      <c r="GX20" s="181"/>
      <c r="GY20" s="181"/>
      <c r="GZ20" s="181"/>
      <c r="HA20" s="181"/>
      <c r="HB20" s="181"/>
      <c r="HC20" s="181"/>
      <c r="HD20" s="181"/>
      <c r="HE20" s="181"/>
      <c r="HF20" s="181"/>
      <c r="HG20" s="181"/>
      <c r="HH20" s="181"/>
      <c r="HI20" s="181"/>
      <c r="HJ20" s="181"/>
      <c r="HK20" s="181"/>
      <c r="HL20" s="181"/>
      <c r="HM20" s="181"/>
      <c r="HN20" s="181"/>
      <c r="HO20" s="181"/>
      <c r="HP20" s="181"/>
      <c r="HQ20" s="181"/>
      <c r="HR20" s="181"/>
      <c r="HS20" s="181"/>
      <c r="HT20" s="181"/>
      <c r="HU20" s="181"/>
      <c r="HV20" s="181"/>
      <c r="HW20" s="181"/>
      <c r="HX20" s="181"/>
      <c r="HY20" s="181"/>
      <c r="HZ20" s="181"/>
      <c r="IA20" s="181"/>
      <c r="IB20" s="181"/>
      <c r="IC20" s="181"/>
      <c r="ID20" s="181"/>
      <c r="IE20" s="181"/>
      <c r="IF20" s="181"/>
      <c r="IG20" s="181"/>
      <c r="IH20" s="181"/>
      <c r="II20" s="181"/>
      <c r="IJ20" s="181"/>
      <c r="IK20" s="181"/>
      <c r="IL20" s="181"/>
      <c r="IM20" s="181"/>
      <c r="IN20" s="181"/>
      <c r="IO20" s="181"/>
      <c r="IP20" s="181"/>
      <c r="IQ20" s="181"/>
      <c r="IR20" s="181"/>
      <c r="IS20" s="181"/>
      <c r="IT20" s="181"/>
      <c r="IU20" s="181"/>
    </row>
    <row r="21" spans="1:255" s="200" customFormat="1" ht="14.25">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DU21" s="181"/>
      <c r="DV21" s="181"/>
      <c r="DW21" s="181"/>
      <c r="DX21" s="181"/>
      <c r="DY21" s="181"/>
      <c r="DZ21" s="181"/>
      <c r="EA21" s="181"/>
      <c r="EB21" s="181"/>
      <c r="EC21" s="181"/>
      <c r="ED21" s="181"/>
      <c r="EE21" s="181"/>
      <c r="EF21" s="181"/>
      <c r="EG21" s="181"/>
      <c r="EH21" s="181"/>
      <c r="EI21" s="181"/>
      <c r="EJ21" s="181"/>
      <c r="EK21" s="181"/>
      <c r="EL21" s="181"/>
      <c r="EM21" s="181"/>
      <c r="EN21" s="181"/>
      <c r="EO21" s="181"/>
      <c r="EP21" s="181"/>
      <c r="EQ21" s="181"/>
      <c r="ER21" s="181"/>
      <c r="ES21" s="181"/>
      <c r="ET21" s="181"/>
      <c r="EU21" s="181"/>
      <c r="EV21" s="181"/>
      <c r="EW21" s="181"/>
      <c r="EX21" s="181"/>
      <c r="EY21" s="181"/>
      <c r="EZ21" s="181"/>
      <c r="FA21" s="181"/>
      <c r="FB21" s="181"/>
      <c r="FC21" s="181"/>
      <c r="FD21" s="181"/>
      <c r="FE21" s="181"/>
      <c r="FF21" s="181"/>
      <c r="FG21" s="181"/>
      <c r="FH21" s="181"/>
      <c r="FI21" s="181"/>
      <c r="FJ21" s="181"/>
      <c r="FK21" s="181"/>
      <c r="FL21" s="181"/>
      <c r="FM21" s="181"/>
      <c r="FN21" s="181"/>
      <c r="FO21" s="181"/>
      <c r="FP21" s="181"/>
      <c r="FQ21" s="181"/>
      <c r="FR21" s="181"/>
      <c r="FS21" s="181"/>
      <c r="FT21" s="181"/>
      <c r="FU21" s="181"/>
      <c r="FV21" s="181"/>
      <c r="FW21" s="181"/>
      <c r="FX21" s="181"/>
      <c r="FY21" s="181"/>
      <c r="FZ21" s="181"/>
      <c r="GA21" s="181"/>
      <c r="GB21" s="181"/>
      <c r="GC21" s="181"/>
      <c r="GD21" s="181"/>
      <c r="GE21" s="181"/>
      <c r="GF21" s="181"/>
      <c r="GG21" s="181"/>
      <c r="GH21" s="181"/>
      <c r="GI21" s="181"/>
      <c r="GJ21" s="181"/>
      <c r="GK21" s="181"/>
      <c r="GL21" s="181"/>
      <c r="GM21" s="181"/>
      <c r="GN21" s="181"/>
      <c r="GO21" s="181"/>
      <c r="GP21" s="181"/>
      <c r="GQ21" s="181"/>
      <c r="GR21" s="181"/>
      <c r="GS21" s="181"/>
      <c r="GT21" s="181"/>
      <c r="GU21" s="181"/>
      <c r="GV21" s="181"/>
      <c r="GW21" s="181"/>
      <c r="GX21" s="181"/>
      <c r="GY21" s="181"/>
      <c r="GZ21" s="181"/>
      <c r="HA21" s="181"/>
      <c r="HB21" s="181"/>
      <c r="HC21" s="181"/>
      <c r="HD21" s="181"/>
      <c r="HE21" s="181"/>
      <c r="HF21" s="181"/>
      <c r="HG21" s="181"/>
      <c r="HH21" s="181"/>
      <c r="HI21" s="181"/>
      <c r="HJ21" s="181"/>
      <c r="HK21" s="181"/>
      <c r="HL21" s="181"/>
      <c r="HM21" s="181"/>
      <c r="HN21" s="181"/>
      <c r="HO21" s="181"/>
      <c r="HP21" s="181"/>
      <c r="HQ21" s="181"/>
      <c r="HR21" s="181"/>
      <c r="HS21" s="181"/>
      <c r="HT21" s="181"/>
      <c r="HU21" s="181"/>
      <c r="HV21" s="181"/>
      <c r="HW21" s="181"/>
      <c r="HX21" s="181"/>
      <c r="HY21" s="181"/>
      <c r="HZ21" s="181"/>
      <c r="IA21" s="181"/>
      <c r="IB21" s="181"/>
      <c r="IC21" s="181"/>
      <c r="ID21" s="181"/>
      <c r="IE21" s="181"/>
      <c r="IF21" s="181"/>
      <c r="IG21" s="181"/>
      <c r="IH21" s="181"/>
      <c r="II21" s="181"/>
      <c r="IJ21" s="181"/>
      <c r="IK21" s="181"/>
      <c r="IL21" s="181"/>
      <c r="IM21" s="181"/>
      <c r="IN21" s="181"/>
      <c r="IO21" s="181"/>
      <c r="IP21" s="181"/>
      <c r="IQ21" s="181"/>
      <c r="IR21" s="181"/>
      <c r="IS21" s="181"/>
      <c r="IT21" s="181"/>
      <c r="IU21" s="181"/>
    </row>
    <row r="23" spans="1:255" s="200" customFormat="1" ht="14.25">
      <c r="A23" s="181"/>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181"/>
      <c r="ED23" s="181"/>
      <c r="EE23" s="181"/>
      <c r="EF23" s="181"/>
      <c r="EG23" s="181"/>
      <c r="EH23" s="181"/>
      <c r="EI23" s="181"/>
      <c r="EJ23" s="181"/>
      <c r="EK23" s="181"/>
      <c r="EL23" s="181"/>
      <c r="EM23" s="181"/>
      <c r="EN23" s="181"/>
      <c r="EO23" s="181"/>
      <c r="EP23" s="181"/>
      <c r="EQ23" s="181"/>
      <c r="ER23" s="181"/>
      <c r="ES23" s="181"/>
      <c r="ET23" s="181"/>
      <c r="EU23" s="181"/>
      <c r="EV23" s="181"/>
      <c r="EW23" s="181"/>
      <c r="EX23" s="181"/>
      <c r="EY23" s="181"/>
      <c r="EZ23" s="181"/>
      <c r="FA23" s="181"/>
      <c r="FB23" s="181"/>
      <c r="FC23" s="181"/>
      <c r="FD23" s="181"/>
      <c r="FE23" s="181"/>
      <c r="FF23" s="181"/>
      <c r="FG23" s="181"/>
      <c r="FH23" s="181"/>
      <c r="FI23" s="181"/>
      <c r="FJ23" s="181"/>
      <c r="FK23" s="181"/>
      <c r="FL23" s="181"/>
      <c r="FM23" s="181"/>
      <c r="FN23" s="181"/>
      <c r="FO23" s="181"/>
      <c r="FP23" s="181"/>
      <c r="FQ23" s="181"/>
      <c r="FR23" s="181"/>
      <c r="FS23" s="181"/>
      <c r="FT23" s="181"/>
      <c r="FU23" s="181"/>
      <c r="FV23" s="181"/>
      <c r="FW23" s="181"/>
      <c r="FX23" s="181"/>
      <c r="FY23" s="181"/>
      <c r="FZ23" s="181"/>
      <c r="GA23" s="181"/>
      <c r="GB23" s="181"/>
      <c r="GC23" s="181"/>
      <c r="GD23" s="181"/>
      <c r="GE23" s="181"/>
      <c r="GF23" s="181"/>
      <c r="GG23" s="181"/>
      <c r="GH23" s="181"/>
      <c r="GI23" s="181"/>
      <c r="GJ23" s="181"/>
      <c r="GK23" s="181"/>
      <c r="GL23" s="181"/>
      <c r="GM23" s="181"/>
      <c r="GN23" s="181"/>
      <c r="GO23" s="181"/>
      <c r="GP23" s="181"/>
      <c r="GQ23" s="181"/>
      <c r="GR23" s="181"/>
      <c r="GS23" s="181"/>
      <c r="GT23" s="181"/>
      <c r="GU23" s="181"/>
      <c r="GV23" s="181"/>
      <c r="GW23" s="181"/>
      <c r="GX23" s="181"/>
      <c r="GY23" s="181"/>
      <c r="GZ23" s="181"/>
      <c r="HA23" s="181"/>
      <c r="HB23" s="181"/>
      <c r="HC23" s="181"/>
      <c r="HD23" s="181"/>
      <c r="HE23" s="181"/>
      <c r="HF23" s="181"/>
      <c r="HG23" s="181"/>
      <c r="HH23" s="181"/>
      <c r="HI23" s="181"/>
      <c r="HJ23" s="181"/>
      <c r="HK23" s="181"/>
      <c r="HL23" s="181"/>
      <c r="HM23" s="181"/>
      <c r="HN23" s="181"/>
      <c r="HO23" s="181"/>
      <c r="HP23" s="181"/>
      <c r="HQ23" s="181"/>
      <c r="HR23" s="181"/>
      <c r="HS23" s="181"/>
      <c r="HT23" s="181"/>
      <c r="HU23" s="181"/>
      <c r="HV23" s="181"/>
      <c r="HW23" s="181"/>
      <c r="HX23" s="181"/>
      <c r="HY23" s="181"/>
      <c r="HZ23" s="181"/>
      <c r="IA23" s="181"/>
      <c r="IB23" s="181"/>
      <c r="IC23" s="181"/>
      <c r="ID23" s="181"/>
      <c r="IE23" s="181"/>
      <c r="IF23" s="181"/>
      <c r="IG23" s="181"/>
      <c r="IH23" s="181"/>
      <c r="II23" s="181"/>
      <c r="IJ23" s="181"/>
      <c r="IK23" s="181"/>
      <c r="IL23" s="181"/>
      <c r="IM23" s="181"/>
      <c r="IN23" s="181"/>
      <c r="IO23" s="181"/>
      <c r="IP23" s="181"/>
      <c r="IQ23" s="181"/>
      <c r="IR23" s="181"/>
      <c r="IS23" s="181"/>
      <c r="IT23" s="181"/>
      <c r="IU23" s="181"/>
    </row>
  </sheetData>
  <sheetProtection/>
  <mergeCells count="1">
    <mergeCell ref="A1:C1"/>
  </mergeCells>
  <printOptions horizontalCentered="1"/>
  <pageMargins left="0.9798611111111111" right="0.9798611111111111" top="1.1805555555555556" bottom="0.9798611111111111" header="0.5118055555555555" footer="0.7909722222222222"/>
  <pageSetup firstPageNumber="58" useFirstPageNumber="1" horizontalDpi="600" verticalDpi="600" orientation="landscape" paperSize="9" scale="84"/>
  <headerFooter scaleWithDoc="0" alignWithMargins="0">
    <oddFooter xml:space="preserve">&amp;C- &amp;P - </oddFooter>
  </headerFooter>
</worksheet>
</file>

<file path=xl/worksheets/sheet13.xml><?xml version="1.0" encoding="utf-8"?>
<worksheet xmlns="http://schemas.openxmlformats.org/spreadsheetml/2006/main" xmlns:r="http://schemas.openxmlformats.org/officeDocument/2006/relationships">
  <dimension ref="A1:C29"/>
  <sheetViews>
    <sheetView view="pageBreakPreview" zoomScaleNormal="70" zoomScaleSheetLayoutView="100" workbookViewId="0" topLeftCell="A1">
      <selection activeCell="B20" sqref="B20"/>
    </sheetView>
  </sheetViews>
  <sheetFormatPr defaultColWidth="9.00390625" defaultRowHeight="14.25"/>
  <cols>
    <col min="1" max="1" width="51.25390625" style="181" customWidth="1"/>
    <col min="2" max="2" width="45.875" style="181" customWidth="1"/>
    <col min="3" max="3" width="40.75390625" style="181" customWidth="1"/>
    <col min="4" max="4" width="9.00390625" style="181" customWidth="1"/>
    <col min="5" max="5" width="32.50390625" style="181" customWidth="1"/>
    <col min="6" max="16384" width="9.00390625" style="181" customWidth="1"/>
  </cols>
  <sheetData>
    <row r="1" spans="1:3" ht="29.25" customHeight="1">
      <c r="A1" s="195" t="s">
        <v>985</v>
      </c>
      <c r="B1" s="195"/>
      <c r="C1" s="195"/>
    </row>
    <row r="2" spans="1:2" s="194" customFormat="1" ht="18.75" customHeight="1">
      <c r="A2" s="160" t="s">
        <v>986</v>
      </c>
      <c r="B2" s="196"/>
    </row>
    <row r="3" spans="1:3" s="194" customFormat="1" ht="24" customHeight="1">
      <c r="A3" s="197" t="s">
        <v>971</v>
      </c>
      <c r="B3" s="197" t="s">
        <v>101</v>
      </c>
      <c r="C3" s="197" t="s">
        <v>538</v>
      </c>
    </row>
    <row r="4" spans="1:3" s="194" customFormat="1" ht="24" customHeight="1">
      <c r="A4" s="86" t="s">
        <v>987</v>
      </c>
      <c r="B4" s="193">
        <v>48737.05</v>
      </c>
      <c r="C4" s="198"/>
    </row>
    <row r="5" spans="1:3" s="194" customFormat="1" ht="24" customHeight="1">
      <c r="A5" s="39" t="s">
        <v>973</v>
      </c>
      <c r="B5" s="188">
        <v>10215.6</v>
      </c>
      <c r="C5" s="198"/>
    </row>
    <row r="6" spans="1:3" s="194" customFormat="1" ht="24" customHeight="1">
      <c r="A6" s="39" t="s">
        <v>988</v>
      </c>
      <c r="B6" s="188">
        <v>6736.39</v>
      </c>
      <c r="C6" s="198"/>
    </row>
    <row r="7" spans="1:3" s="194" customFormat="1" ht="24" customHeight="1">
      <c r="A7" s="39" t="s">
        <v>989</v>
      </c>
      <c r="B7" s="188">
        <v>1519.83</v>
      </c>
      <c r="C7" s="198"/>
    </row>
    <row r="8" spans="1:3" s="194" customFormat="1" ht="24" customHeight="1">
      <c r="A8" s="39" t="s">
        <v>990</v>
      </c>
      <c r="B8" s="188">
        <v>1789.36</v>
      </c>
      <c r="C8" s="198"/>
    </row>
    <row r="9" spans="1:3" s="194" customFormat="1" ht="24" customHeight="1">
      <c r="A9" s="39" t="s">
        <v>991</v>
      </c>
      <c r="B9" s="188">
        <v>170.03</v>
      </c>
      <c r="C9" s="198"/>
    </row>
    <row r="10" spans="1:3" s="194" customFormat="1" ht="24" customHeight="1">
      <c r="A10" s="39" t="s">
        <v>974</v>
      </c>
      <c r="B10" s="188">
        <v>2362.25</v>
      </c>
      <c r="C10" s="198"/>
    </row>
    <row r="11" spans="1:3" s="194" customFormat="1" ht="24" customHeight="1">
      <c r="A11" s="39" t="s">
        <v>992</v>
      </c>
      <c r="B11" s="188">
        <v>1909.06</v>
      </c>
      <c r="C11" s="198"/>
    </row>
    <row r="12" spans="1:3" s="194" customFormat="1" ht="24" customHeight="1">
      <c r="A12" s="39" t="s">
        <v>993</v>
      </c>
      <c r="B12" s="188">
        <v>2.8</v>
      </c>
      <c r="C12" s="198"/>
    </row>
    <row r="13" spans="1:3" s="194" customFormat="1" ht="24" customHeight="1">
      <c r="A13" s="39" t="s">
        <v>994</v>
      </c>
      <c r="B13" s="188">
        <v>3.28</v>
      </c>
      <c r="C13" s="198"/>
    </row>
    <row r="14" spans="1:3" s="194" customFormat="1" ht="24" customHeight="1">
      <c r="A14" s="39" t="s">
        <v>995</v>
      </c>
      <c r="B14" s="188">
        <v>4.9</v>
      </c>
      <c r="C14" s="198"/>
    </row>
    <row r="15" spans="1:3" s="194" customFormat="1" ht="24" customHeight="1">
      <c r="A15" s="39" t="s">
        <v>996</v>
      </c>
      <c r="B15" s="188">
        <v>113.46</v>
      </c>
      <c r="C15" s="198"/>
    </row>
    <row r="16" spans="1:3" s="194" customFormat="1" ht="24" customHeight="1">
      <c r="A16" s="39" t="s">
        <v>997</v>
      </c>
      <c r="B16" s="188">
        <v>194.3</v>
      </c>
      <c r="C16" s="198"/>
    </row>
    <row r="17" spans="1:3" s="194" customFormat="1" ht="24" customHeight="1">
      <c r="A17" s="39" t="s">
        <v>998</v>
      </c>
      <c r="B17" s="188">
        <v>80.84</v>
      </c>
      <c r="C17" s="198"/>
    </row>
    <row r="18" spans="1:3" s="194" customFormat="1" ht="24" customHeight="1">
      <c r="A18" s="39" t="s">
        <v>999</v>
      </c>
      <c r="B18" s="188">
        <v>53.62</v>
      </c>
      <c r="C18" s="198"/>
    </row>
    <row r="19" spans="1:3" s="194" customFormat="1" ht="24" customHeight="1">
      <c r="A19" s="39" t="s">
        <v>975</v>
      </c>
      <c r="B19" s="188">
        <v>56.83</v>
      </c>
      <c r="C19" s="198"/>
    </row>
    <row r="20" spans="1:3" s="194" customFormat="1" ht="24" customHeight="1">
      <c r="A20" s="39" t="s">
        <v>1000</v>
      </c>
      <c r="B20" s="188">
        <v>56.83</v>
      </c>
      <c r="C20" s="198"/>
    </row>
    <row r="21" spans="1:3" s="194" customFormat="1" ht="24" customHeight="1">
      <c r="A21" s="39" t="s">
        <v>1001</v>
      </c>
      <c r="B21" s="188">
        <v>33708.91</v>
      </c>
      <c r="C21" s="198"/>
    </row>
    <row r="22" spans="1:3" s="194" customFormat="1" ht="24" customHeight="1">
      <c r="A22" s="39" t="s">
        <v>1002</v>
      </c>
      <c r="B22" s="188">
        <v>33708.91</v>
      </c>
      <c r="C22" s="198"/>
    </row>
    <row r="23" spans="1:3" s="194" customFormat="1" ht="24" customHeight="1">
      <c r="A23" s="39" t="s">
        <v>1003</v>
      </c>
      <c r="B23" s="188">
        <v>1052.74</v>
      </c>
      <c r="C23" s="198"/>
    </row>
    <row r="24" spans="1:3" s="194" customFormat="1" ht="24" customHeight="1">
      <c r="A24" s="39" t="s">
        <v>1004</v>
      </c>
      <c r="B24" s="188">
        <v>1.1</v>
      </c>
      <c r="C24" s="198"/>
    </row>
    <row r="25" spans="1:3" ht="24" customHeight="1">
      <c r="A25" s="39" t="s">
        <v>1005</v>
      </c>
      <c r="B25" s="188">
        <v>1.1</v>
      </c>
      <c r="C25" s="199"/>
    </row>
    <row r="26" spans="1:3" ht="24" customHeight="1">
      <c r="A26" s="39" t="s">
        <v>1006</v>
      </c>
      <c r="B26" s="188">
        <v>1339.62</v>
      </c>
      <c r="C26" s="199"/>
    </row>
    <row r="27" spans="1:3" ht="24" customHeight="1">
      <c r="A27" s="39" t="s">
        <v>1007</v>
      </c>
      <c r="B27" s="188">
        <v>245.77</v>
      </c>
      <c r="C27" s="199"/>
    </row>
    <row r="28" spans="1:3" ht="24" customHeight="1">
      <c r="A28" s="39" t="s">
        <v>1008</v>
      </c>
      <c r="B28" s="188">
        <v>1046.2</v>
      </c>
      <c r="C28" s="199"/>
    </row>
    <row r="29" spans="1:3" ht="24" customHeight="1">
      <c r="A29" s="39" t="s">
        <v>1009</v>
      </c>
      <c r="B29" s="188">
        <v>47.65</v>
      </c>
      <c r="C29" s="199"/>
    </row>
  </sheetData>
  <sheetProtection/>
  <mergeCells count="1">
    <mergeCell ref="A1:C1"/>
  </mergeCells>
  <printOptions horizontalCentered="1"/>
  <pageMargins left="0.9798611111111111" right="0.9798611111111111" top="1.1805555555555556" bottom="0.9798611111111111" header="0.5118055555555555" footer="0.7909722222222222"/>
  <pageSetup firstPageNumber="59" useFirstPageNumber="1" horizontalDpi="600" verticalDpi="600" orientation="landscape" paperSize="9" scale="84"/>
  <headerFooter scaleWithDoc="0" alignWithMargins="0">
    <oddFooter>&amp;L&amp;"SimSun"&amp;9&amp;C&amp;"宋体"&amp;12— &amp;P —&amp;R&amp;"SimSun"&amp;9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D20"/>
  <sheetViews>
    <sheetView view="pageBreakPreview" zoomScaleNormal="102" zoomScaleSheetLayoutView="100" workbookViewId="0" topLeftCell="A1">
      <selection activeCell="A1" sqref="A1:D1"/>
    </sheetView>
  </sheetViews>
  <sheetFormatPr defaultColWidth="9.125" defaultRowHeight="14.25"/>
  <cols>
    <col min="1" max="1" width="47.625" style="180" customWidth="1"/>
    <col min="2" max="2" width="23.00390625" style="180" customWidth="1"/>
    <col min="3" max="3" width="47.375" style="180" customWidth="1"/>
    <col min="4" max="4" width="20.375" style="180" customWidth="1"/>
    <col min="5" max="16384" width="9.125" style="181" customWidth="1"/>
  </cols>
  <sheetData>
    <row r="1" spans="1:4" s="180" customFormat="1" ht="33.75" customHeight="1">
      <c r="A1" s="182" t="s">
        <v>1010</v>
      </c>
      <c r="B1" s="182"/>
      <c r="C1" s="182"/>
      <c r="D1" s="182"/>
    </row>
    <row r="2" spans="1:4" s="180" customFormat="1" ht="16.5" customHeight="1">
      <c r="A2" s="183" t="s">
        <v>1011</v>
      </c>
      <c r="B2" s="184"/>
      <c r="C2" s="184"/>
      <c r="D2" s="185" t="s">
        <v>2</v>
      </c>
    </row>
    <row r="3" spans="1:4" s="180" customFormat="1" ht="24.75" customHeight="1">
      <c r="A3" s="186" t="s">
        <v>6</v>
      </c>
      <c r="B3" s="186" t="s">
        <v>1012</v>
      </c>
      <c r="C3" s="186" t="s">
        <v>6</v>
      </c>
      <c r="D3" s="186" t="s">
        <v>1012</v>
      </c>
    </row>
    <row r="4" spans="1:4" s="180" customFormat="1" ht="24.75" customHeight="1">
      <c r="A4" s="187" t="s">
        <v>1013</v>
      </c>
      <c r="B4" s="188">
        <v>4000</v>
      </c>
      <c r="C4" s="187" t="s">
        <v>1014</v>
      </c>
      <c r="D4" s="188">
        <v>15720</v>
      </c>
    </row>
    <row r="5" spans="1:4" s="180" customFormat="1" ht="24.75" customHeight="1">
      <c r="A5" s="187" t="s">
        <v>1015</v>
      </c>
      <c r="B5" s="188">
        <v>166</v>
      </c>
      <c r="C5" s="187" t="s">
        <v>1016</v>
      </c>
      <c r="D5" s="188"/>
    </row>
    <row r="6" spans="1:4" s="180" customFormat="1" ht="24.75" customHeight="1">
      <c r="A6" s="187" t="s">
        <v>1017</v>
      </c>
      <c r="B6" s="189"/>
      <c r="C6" s="187" t="s">
        <v>1018</v>
      </c>
      <c r="D6" s="188"/>
    </row>
    <row r="7" spans="1:4" s="180" customFormat="1" ht="24.75" customHeight="1">
      <c r="A7" s="187" t="s">
        <v>1019</v>
      </c>
      <c r="B7" s="189"/>
      <c r="C7" s="187"/>
      <c r="D7" s="188"/>
    </row>
    <row r="8" spans="1:4" s="180" customFormat="1" ht="24.75" customHeight="1">
      <c r="A8" s="187" t="s">
        <v>1020</v>
      </c>
      <c r="B8" s="188">
        <v>13254</v>
      </c>
      <c r="C8" s="187"/>
      <c r="D8" s="188"/>
    </row>
    <row r="9" spans="1:4" s="180" customFormat="1" ht="24.75" customHeight="1">
      <c r="A9" s="187" t="s">
        <v>1021</v>
      </c>
      <c r="B9" s="189"/>
      <c r="C9" s="187" t="s">
        <v>1022</v>
      </c>
      <c r="D9" s="188"/>
    </row>
    <row r="10" spans="1:4" s="180" customFormat="1" ht="24.75" customHeight="1">
      <c r="A10" s="187" t="s">
        <v>1023</v>
      </c>
      <c r="B10" s="189"/>
      <c r="C10" s="187"/>
      <c r="D10" s="188"/>
    </row>
    <row r="11" spans="1:4" s="180" customFormat="1" ht="24.75" customHeight="1">
      <c r="A11" s="187" t="s">
        <v>1024</v>
      </c>
      <c r="B11" s="189"/>
      <c r="C11" s="187"/>
      <c r="D11" s="188"/>
    </row>
    <row r="12" spans="1:4" s="180" customFormat="1" ht="24.75" customHeight="1">
      <c r="A12" s="187" t="s">
        <v>1025</v>
      </c>
      <c r="B12" s="189"/>
      <c r="C12" s="187"/>
      <c r="D12" s="188"/>
    </row>
    <row r="13" spans="1:4" s="180" customFormat="1" ht="24.75" customHeight="1">
      <c r="A13" s="187" t="s">
        <v>1026</v>
      </c>
      <c r="B13" s="189"/>
      <c r="C13" s="187" t="s">
        <v>1027</v>
      </c>
      <c r="D13" s="188">
        <v>1700</v>
      </c>
    </row>
    <row r="14" spans="1:4" s="180" customFormat="1" ht="24.75" customHeight="1">
      <c r="A14" s="187" t="s">
        <v>1028</v>
      </c>
      <c r="B14" s="189"/>
      <c r="C14" s="187" t="s">
        <v>1029</v>
      </c>
      <c r="D14" s="188">
        <v>1700</v>
      </c>
    </row>
    <row r="15" spans="1:4" s="180" customFormat="1" ht="24.75" customHeight="1">
      <c r="A15" s="187" t="s">
        <v>1030</v>
      </c>
      <c r="B15" s="189"/>
      <c r="C15" s="187"/>
      <c r="D15" s="190"/>
    </row>
    <row r="16" spans="1:4" s="180" customFormat="1" ht="24.75" customHeight="1">
      <c r="A16" s="187" t="s">
        <v>1031</v>
      </c>
      <c r="B16" s="191"/>
      <c r="C16" s="187" t="s">
        <v>1032</v>
      </c>
      <c r="D16" s="191"/>
    </row>
    <row r="17" spans="1:4" s="180" customFormat="1" ht="24.75" customHeight="1">
      <c r="A17" s="187" t="s">
        <v>1033</v>
      </c>
      <c r="B17" s="191"/>
      <c r="C17" s="187"/>
      <c r="D17" s="191"/>
    </row>
    <row r="18" spans="1:4" s="180" customFormat="1" ht="24.75" customHeight="1">
      <c r="A18" s="187"/>
      <c r="B18" s="191"/>
      <c r="C18" s="187" t="s">
        <v>1034</v>
      </c>
      <c r="D18" s="191"/>
    </row>
    <row r="19" spans="1:4" s="180" customFormat="1" ht="24.75" customHeight="1">
      <c r="A19" s="187"/>
      <c r="B19" s="191"/>
      <c r="C19" s="187" t="s">
        <v>1035</v>
      </c>
      <c r="D19" s="191"/>
    </row>
    <row r="20" spans="1:4" s="180" customFormat="1" ht="24.75" customHeight="1">
      <c r="A20" s="192" t="s">
        <v>1036</v>
      </c>
      <c r="B20" s="193">
        <f>B4+B5+B8</f>
        <v>17420</v>
      </c>
      <c r="C20" s="192" t="s">
        <v>1037</v>
      </c>
      <c r="D20" s="193">
        <f>D4+D5+D19+D13</f>
        <v>17420</v>
      </c>
    </row>
    <row r="21" s="180" customFormat="1" ht="15" customHeight="1"/>
  </sheetData>
  <sheetProtection/>
  <mergeCells count="1">
    <mergeCell ref="A1:D1"/>
  </mergeCells>
  <printOptions horizontalCentered="1"/>
  <pageMargins left="0.9798611111111111" right="0.9798611111111111" top="1.1805555555555556" bottom="0.9798611111111111" header="0.5118055555555555" footer="0.7909722222222222"/>
  <pageSetup firstPageNumber="61" useFirstPageNumber="1" fitToHeight="1" fitToWidth="1" horizontalDpi="600" verticalDpi="600" orientation="landscape" paperSize="9" scale="84"/>
  <headerFooter scaleWithDoc="0" alignWithMargins="0">
    <oddFooter>&amp;L&amp;"SimSun"&amp;9&amp;C&amp;"宋体"&amp;12— &amp;P —&amp;R&amp;"SimSun"&amp;9</oddFooter>
  </headerFooter>
</worksheet>
</file>

<file path=xl/worksheets/sheet15.xml><?xml version="1.0" encoding="utf-8"?>
<worksheet xmlns="http://schemas.openxmlformats.org/spreadsheetml/2006/main" xmlns:r="http://schemas.openxmlformats.org/officeDocument/2006/relationships">
  <dimension ref="A1:E15"/>
  <sheetViews>
    <sheetView zoomScale="95" zoomScaleNormal="95" workbookViewId="0" topLeftCell="A1">
      <selection activeCell="B6" sqref="B6"/>
    </sheetView>
  </sheetViews>
  <sheetFormatPr defaultColWidth="9.00390625" defaultRowHeight="14.25"/>
  <cols>
    <col min="1" max="1" width="49.375" style="0" customWidth="1"/>
    <col min="2" max="2" width="18.625" style="161" customWidth="1"/>
    <col min="3" max="3" width="17.125" style="161" customWidth="1"/>
    <col min="4" max="4" width="19.875" style="161" customWidth="1"/>
    <col min="5" max="5" width="18.75390625" style="0" customWidth="1"/>
  </cols>
  <sheetData>
    <row r="1" spans="1:5" s="157" customFormat="1" ht="39.75" customHeight="1">
      <c r="A1" s="47" t="s">
        <v>1038</v>
      </c>
      <c r="B1" s="48"/>
      <c r="C1" s="48"/>
      <c r="D1" s="48"/>
      <c r="E1" s="48"/>
    </row>
    <row r="2" spans="1:5" s="158" customFormat="1" ht="24" customHeight="1">
      <c r="A2" s="144" t="s">
        <v>1039</v>
      </c>
      <c r="B2" s="162"/>
      <c r="C2" s="162"/>
      <c r="D2" s="163" t="s">
        <v>2</v>
      </c>
      <c r="E2" s="163"/>
    </row>
    <row r="3" spans="1:5" s="43" customFormat="1" ht="24" customHeight="1">
      <c r="A3" s="52" t="s">
        <v>100</v>
      </c>
      <c r="B3" s="53" t="s">
        <v>102</v>
      </c>
      <c r="C3" s="53" t="s">
        <v>648</v>
      </c>
      <c r="D3" s="53" t="s">
        <v>1040</v>
      </c>
      <c r="E3" s="53" t="s">
        <v>650</v>
      </c>
    </row>
    <row r="4" spans="1:5" s="159" customFormat="1" ht="24" customHeight="1">
      <c r="A4" s="164" t="s">
        <v>1041</v>
      </c>
      <c r="B4" s="150">
        <v>190</v>
      </c>
      <c r="C4" s="165"/>
      <c r="D4" s="166"/>
      <c r="E4" s="167"/>
    </row>
    <row r="5" spans="1:5" s="159" customFormat="1" ht="24" customHeight="1">
      <c r="A5" s="164" t="s">
        <v>1042</v>
      </c>
      <c r="B5" s="150">
        <v>29</v>
      </c>
      <c r="C5" s="165"/>
      <c r="D5" s="166"/>
      <c r="E5" s="167"/>
    </row>
    <row r="6" spans="1:5" s="159" customFormat="1" ht="24" customHeight="1">
      <c r="A6" s="164" t="s">
        <v>1043</v>
      </c>
      <c r="B6" s="150">
        <v>1926</v>
      </c>
      <c r="C6" s="168">
        <v>4000</v>
      </c>
      <c r="D6" s="166">
        <f aca="true" t="shared" si="0" ref="D6:D12">C6/B6</f>
        <v>2.0768431983385254</v>
      </c>
      <c r="E6" s="167"/>
    </row>
    <row r="7" spans="1:5" s="159" customFormat="1" ht="24" customHeight="1">
      <c r="A7" s="169" t="s">
        <v>1044</v>
      </c>
      <c r="B7" s="150"/>
      <c r="C7" s="170"/>
      <c r="D7" s="171"/>
      <c r="E7" s="172"/>
    </row>
    <row r="8" spans="1:5" s="159" customFormat="1" ht="24" customHeight="1">
      <c r="A8" s="169" t="s">
        <v>1045</v>
      </c>
      <c r="B8" s="150">
        <v>50</v>
      </c>
      <c r="C8" s="171"/>
      <c r="D8" s="171"/>
      <c r="E8" s="172"/>
    </row>
    <row r="9" spans="1:5" s="160" customFormat="1" ht="24" customHeight="1">
      <c r="A9" s="173" t="s">
        <v>1046</v>
      </c>
      <c r="B9" s="174">
        <f>SUM(B4:B8)</f>
        <v>2195</v>
      </c>
      <c r="C9" s="174">
        <f>SUM(C4:C8)</f>
        <v>4000</v>
      </c>
      <c r="D9" s="175">
        <f t="shared" si="0"/>
        <v>1.8223234624145785</v>
      </c>
      <c r="E9" s="174"/>
    </row>
    <row r="10" spans="1:5" ht="24" customHeight="1">
      <c r="A10" s="176"/>
      <c r="B10" s="150"/>
      <c r="C10" s="150"/>
      <c r="D10" s="177"/>
      <c r="E10" s="176"/>
    </row>
    <row r="11" spans="1:5" ht="24" customHeight="1">
      <c r="A11" s="169" t="s">
        <v>1047</v>
      </c>
      <c r="B11" s="150">
        <v>388</v>
      </c>
      <c r="C11" s="150">
        <v>166</v>
      </c>
      <c r="D11" s="166">
        <f t="shared" si="0"/>
        <v>0.42783505154639173</v>
      </c>
      <c r="E11" s="176"/>
    </row>
    <row r="12" spans="1:5" ht="24" customHeight="1">
      <c r="A12" s="169" t="s">
        <v>1048</v>
      </c>
      <c r="B12" s="150">
        <v>388</v>
      </c>
      <c r="C12" s="150">
        <v>166</v>
      </c>
      <c r="D12" s="166">
        <f t="shared" si="0"/>
        <v>0.42783505154639173</v>
      </c>
      <c r="E12" s="176"/>
    </row>
    <row r="13" spans="1:5" ht="24" customHeight="1">
      <c r="A13" s="169" t="s">
        <v>1033</v>
      </c>
      <c r="B13" s="150">
        <v>14600</v>
      </c>
      <c r="C13" s="150"/>
      <c r="D13" s="166"/>
      <c r="E13" s="176"/>
    </row>
    <row r="14" spans="1:5" ht="24" customHeight="1">
      <c r="A14" s="169" t="s">
        <v>1049</v>
      </c>
      <c r="B14" s="150">
        <v>405</v>
      </c>
      <c r="C14" s="150">
        <v>13254</v>
      </c>
      <c r="D14" s="166">
        <f>C14/B14</f>
        <v>32.72592592592593</v>
      </c>
      <c r="E14" s="178" t="s">
        <v>1050</v>
      </c>
    </row>
    <row r="15" spans="1:5" ht="24" customHeight="1">
      <c r="A15" s="179" t="s">
        <v>1051</v>
      </c>
      <c r="B15" s="174">
        <f>B9+B11+B13+B14</f>
        <v>17588</v>
      </c>
      <c r="C15" s="174">
        <f>C9+C11+C13+C14</f>
        <v>17420</v>
      </c>
      <c r="D15" s="175">
        <f>C15/B15</f>
        <v>0.990448032749602</v>
      </c>
      <c r="E15" s="176"/>
    </row>
  </sheetData>
  <sheetProtection/>
  <mergeCells count="2">
    <mergeCell ref="A1:E1"/>
    <mergeCell ref="D2:E2"/>
  </mergeCells>
  <printOptions horizontalCentered="1"/>
  <pageMargins left="0.66875" right="0.66875" top="0.5902777777777778" bottom="0.5902777777777778" header="0.5118055555555555" footer="0.38958333333333334"/>
  <pageSetup firstPageNumber="62" useFirstPageNumber="1" horizontalDpi="600" verticalDpi="600" orientation="landscape" paperSize="9"/>
  <headerFooter scaleWithDoc="0" alignWithMargins="0">
    <oddFooter xml:space="preserve">&amp;C- &amp;P - </oddFooter>
  </headerFooter>
</worksheet>
</file>

<file path=xl/worksheets/sheet16.xml><?xml version="1.0" encoding="utf-8"?>
<worksheet xmlns="http://schemas.openxmlformats.org/spreadsheetml/2006/main" xmlns:r="http://schemas.openxmlformats.org/officeDocument/2006/relationships">
  <dimension ref="A1:E43"/>
  <sheetViews>
    <sheetView workbookViewId="0" topLeftCell="A1">
      <pane xSplit="1" ySplit="3" topLeftCell="B34" activePane="bottomRight" state="frozen"/>
      <selection pane="bottomRight" activeCell="A39" sqref="A39"/>
    </sheetView>
  </sheetViews>
  <sheetFormatPr defaultColWidth="9.00390625" defaultRowHeight="14.25"/>
  <cols>
    <col min="1" max="1" width="47.00390625" style="141" customWidth="1"/>
    <col min="2" max="2" width="17.875" style="141" customWidth="1"/>
    <col min="3" max="3" width="18.375" style="141" customWidth="1"/>
    <col min="4" max="4" width="17.625" style="141" customWidth="1"/>
    <col min="5" max="5" width="22.375" style="141" customWidth="1"/>
    <col min="6" max="6" width="8.875" style="141" customWidth="1"/>
    <col min="7" max="16384" width="9.00390625" style="141" customWidth="1"/>
  </cols>
  <sheetData>
    <row r="1" spans="1:5" ht="28.5" customHeight="1">
      <c r="A1" s="142" t="s">
        <v>1052</v>
      </c>
      <c r="B1" s="143"/>
      <c r="C1" s="143"/>
      <c r="D1" s="143"/>
      <c r="E1" s="143"/>
    </row>
    <row r="2" spans="1:5" s="138" customFormat="1" ht="28.5" customHeight="1">
      <c r="A2" s="144" t="s">
        <v>1053</v>
      </c>
      <c r="B2" s="145"/>
      <c r="C2" s="145"/>
      <c r="D2" s="145"/>
      <c r="E2" s="146" t="s">
        <v>2</v>
      </c>
    </row>
    <row r="3" spans="1:5" s="139" customFormat="1" ht="28.5" customHeight="1">
      <c r="A3" s="147" t="s">
        <v>656</v>
      </c>
      <c r="B3" s="148" t="s">
        <v>101</v>
      </c>
      <c r="C3" s="148" t="s">
        <v>648</v>
      </c>
      <c r="D3" s="148" t="s">
        <v>657</v>
      </c>
      <c r="E3" s="148" t="s">
        <v>650</v>
      </c>
    </row>
    <row r="4" spans="1:5" s="139" customFormat="1" ht="28.5" customHeight="1">
      <c r="A4" s="149" t="s">
        <v>462</v>
      </c>
      <c r="B4" s="148"/>
      <c r="C4" s="150">
        <v>-1</v>
      </c>
      <c r="D4" s="148"/>
      <c r="E4" s="148"/>
    </row>
    <row r="5" spans="1:5" s="139" customFormat="1" ht="28.5" customHeight="1">
      <c r="A5" s="149" t="s">
        <v>1054</v>
      </c>
      <c r="B5" s="148"/>
      <c r="C5" s="150">
        <v>-1</v>
      </c>
      <c r="D5" s="148"/>
      <c r="E5" s="148"/>
    </row>
    <row r="6" spans="1:5" s="139" customFormat="1" ht="28.5" customHeight="1">
      <c r="A6" s="149" t="s">
        <v>1055</v>
      </c>
      <c r="B6" s="148"/>
      <c r="C6" s="150">
        <v>-1</v>
      </c>
      <c r="D6" s="148"/>
      <c r="E6" s="148"/>
    </row>
    <row r="7" spans="1:5" s="139" customFormat="1" ht="28.5" customHeight="1">
      <c r="A7" s="149" t="s">
        <v>465</v>
      </c>
      <c r="B7" s="150">
        <v>81</v>
      </c>
      <c r="C7" s="150">
        <v>124</v>
      </c>
      <c r="D7" s="151">
        <f>C7/B7</f>
        <v>1.5308641975308641</v>
      </c>
      <c r="E7" s="148"/>
    </row>
    <row r="8" spans="1:5" s="139" customFormat="1" ht="28.5" customHeight="1">
      <c r="A8" s="149" t="s">
        <v>1056</v>
      </c>
      <c r="B8" s="150">
        <v>81</v>
      </c>
      <c r="C8" s="150">
        <v>124</v>
      </c>
      <c r="D8" s="151">
        <f>C8/B8</f>
        <v>1.5308641975308641</v>
      </c>
      <c r="E8" s="148"/>
    </row>
    <row r="9" spans="1:5" s="139" customFormat="1" ht="28.5" customHeight="1">
      <c r="A9" s="149" t="s">
        <v>1057</v>
      </c>
      <c r="B9" s="150">
        <v>81</v>
      </c>
      <c r="C9" s="150">
        <v>97</v>
      </c>
      <c r="D9" s="151">
        <f>C9/B9</f>
        <v>1.1975308641975309</v>
      </c>
      <c r="E9" s="148"/>
    </row>
    <row r="10" spans="1:5" s="139" customFormat="1" ht="28.5" customHeight="1">
      <c r="A10" s="149" t="s">
        <v>1058</v>
      </c>
      <c r="B10" s="150"/>
      <c r="C10" s="150">
        <v>27</v>
      </c>
      <c r="D10" s="151"/>
      <c r="E10" s="148"/>
    </row>
    <row r="11" spans="1:5" s="139" customFormat="1" ht="28.5" customHeight="1">
      <c r="A11" s="149" t="s">
        <v>468</v>
      </c>
      <c r="B11" s="150">
        <v>8</v>
      </c>
      <c r="C11" s="150">
        <v>8</v>
      </c>
      <c r="D11" s="151">
        <f aca="true" t="shared" si="0" ref="D11:D17">C11/B11</f>
        <v>1</v>
      </c>
      <c r="E11" s="148"/>
    </row>
    <row r="12" spans="1:5" s="139" customFormat="1" ht="28.5" customHeight="1">
      <c r="A12" s="149" t="s">
        <v>1059</v>
      </c>
      <c r="B12" s="150">
        <v>8</v>
      </c>
      <c r="C12" s="150">
        <v>8</v>
      </c>
      <c r="D12" s="151">
        <f t="shared" si="0"/>
        <v>1</v>
      </c>
      <c r="E12" s="148"/>
    </row>
    <row r="13" spans="1:5" s="139" customFormat="1" ht="28.5" customHeight="1">
      <c r="A13" s="149" t="s">
        <v>1060</v>
      </c>
      <c r="B13" s="150">
        <v>8</v>
      </c>
      <c r="C13" s="150">
        <v>8</v>
      </c>
      <c r="D13" s="151">
        <f t="shared" si="0"/>
        <v>1</v>
      </c>
      <c r="E13" s="148"/>
    </row>
    <row r="14" spans="1:5" s="139" customFormat="1" ht="28.5" customHeight="1">
      <c r="A14" s="149" t="s">
        <v>471</v>
      </c>
      <c r="B14" s="150">
        <v>4958</v>
      </c>
      <c r="C14" s="150">
        <v>592</v>
      </c>
      <c r="D14" s="151">
        <f t="shared" si="0"/>
        <v>0.11940298507462686</v>
      </c>
      <c r="E14" s="148"/>
    </row>
    <row r="15" spans="1:5" s="139" customFormat="1" ht="28.5" customHeight="1">
      <c r="A15" s="149" t="s">
        <v>1061</v>
      </c>
      <c r="B15" s="150">
        <v>4717</v>
      </c>
      <c r="C15" s="150">
        <v>498</v>
      </c>
      <c r="D15" s="151">
        <f t="shared" si="0"/>
        <v>0.10557557769768922</v>
      </c>
      <c r="E15" s="148"/>
    </row>
    <row r="16" spans="1:5" s="139" customFormat="1" ht="28.5" customHeight="1">
      <c r="A16" s="149" t="s">
        <v>1062</v>
      </c>
      <c r="B16" s="150">
        <v>2992</v>
      </c>
      <c r="C16" s="152"/>
      <c r="D16" s="151"/>
      <c r="E16" s="148"/>
    </row>
    <row r="17" spans="1:5" s="139" customFormat="1" ht="28.5" customHeight="1">
      <c r="A17" s="149" t="s">
        <v>1063</v>
      </c>
      <c r="B17" s="150">
        <v>25</v>
      </c>
      <c r="C17" s="152">
        <v>396</v>
      </c>
      <c r="D17" s="151"/>
      <c r="E17" s="148"/>
    </row>
    <row r="18" spans="1:5" s="139" customFormat="1" ht="28.5" customHeight="1">
      <c r="A18" s="149" t="s">
        <v>1064</v>
      </c>
      <c r="B18" s="150"/>
      <c r="C18" s="152">
        <v>102</v>
      </c>
      <c r="D18" s="151"/>
      <c r="E18" s="148"/>
    </row>
    <row r="19" spans="1:5" s="139" customFormat="1" ht="28.5" customHeight="1">
      <c r="A19" s="149" t="s">
        <v>1065</v>
      </c>
      <c r="B19" s="150">
        <v>200</v>
      </c>
      <c r="C19" s="150">
        <v>57</v>
      </c>
      <c r="D19" s="151">
        <f aca="true" t="shared" si="1" ref="D19:D23">C19/B19</f>
        <v>0.285</v>
      </c>
      <c r="E19" s="148"/>
    </row>
    <row r="20" spans="1:5" s="139" customFormat="1" ht="28.5" customHeight="1">
      <c r="A20" s="149" t="s">
        <v>1066</v>
      </c>
      <c r="B20" s="150">
        <v>200</v>
      </c>
      <c r="C20" s="150">
        <v>57</v>
      </c>
      <c r="D20" s="151">
        <f t="shared" si="1"/>
        <v>0.285</v>
      </c>
      <c r="E20" s="148"/>
    </row>
    <row r="21" spans="1:5" s="139" customFormat="1" ht="28.5" customHeight="1">
      <c r="A21" s="149" t="s">
        <v>1067</v>
      </c>
      <c r="B21" s="150">
        <v>25</v>
      </c>
      <c r="C21" s="150">
        <v>22</v>
      </c>
      <c r="D21" s="151">
        <f t="shared" si="1"/>
        <v>0.88</v>
      </c>
      <c r="E21" s="148"/>
    </row>
    <row r="22" spans="1:5" s="139" customFormat="1" ht="28.5" customHeight="1">
      <c r="A22" s="149" t="s">
        <v>1068</v>
      </c>
      <c r="B22" s="150">
        <v>16</v>
      </c>
      <c r="C22" s="150">
        <v>15</v>
      </c>
      <c r="D22" s="151">
        <f t="shared" si="1"/>
        <v>0.9375</v>
      </c>
      <c r="E22" s="148"/>
    </row>
    <row r="23" spans="1:5" s="139" customFormat="1" ht="28.5" customHeight="1">
      <c r="A23" s="149" t="s">
        <v>1069</v>
      </c>
      <c r="B23" s="150">
        <v>16</v>
      </c>
      <c r="C23" s="150">
        <v>15</v>
      </c>
      <c r="D23" s="151">
        <f t="shared" si="1"/>
        <v>0.9375</v>
      </c>
      <c r="E23" s="148"/>
    </row>
    <row r="24" spans="1:5" s="139" customFormat="1" ht="28.5" customHeight="1">
      <c r="A24" s="149" t="s">
        <v>1070</v>
      </c>
      <c r="B24" s="150"/>
      <c r="C24" s="150">
        <v>25</v>
      </c>
      <c r="D24" s="151"/>
      <c r="E24" s="148"/>
    </row>
    <row r="25" spans="1:5" s="139" customFormat="1" ht="28.5" customHeight="1">
      <c r="A25" s="149" t="s">
        <v>1071</v>
      </c>
      <c r="B25" s="150"/>
      <c r="C25" s="150">
        <v>25</v>
      </c>
      <c r="D25" s="151"/>
      <c r="E25" s="148"/>
    </row>
    <row r="26" spans="1:5" s="139" customFormat="1" ht="28.5" customHeight="1">
      <c r="A26" s="149" t="s">
        <v>1072</v>
      </c>
      <c r="B26" s="150"/>
      <c r="C26" s="150">
        <v>25</v>
      </c>
      <c r="D26" s="151"/>
      <c r="E26" s="148"/>
    </row>
    <row r="27" spans="1:5" s="139" customFormat="1" ht="28.5" customHeight="1">
      <c r="A27" s="149" t="s">
        <v>1073</v>
      </c>
      <c r="B27" s="150"/>
      <c r="C27" s="150">
        <v>3900</v>
      </c>
      <c r="D27" s="151"/>
      <c r="E27" s="148"/>
    </row>
    <row r="28" spans="1:5" s="139" customFormat="1" ht="28.5" customHeight="1">
      <c r="A28" s="149" t="s">
        <v>1074</v>
      </c>
      <c r="B28" s="150"/>
      <c r="C28" s="150">
        <v>3900</v>
      </c>
      <c r="D28" s="151"/>
      <c r="E28" s="148"/>
    </row>
    <row r="29" spans="1:5" s="139" customFormat="1" ht="28.5" customHeight="1">
      <c r="A29" s="149" t="s">
        <v>907</v>
      </c>
      <c r="B29" s="150"/>
      <c r="C29" s="150">
        <v>3900</v>
      </c>
      <c r="D29" s="151"/>
      <c r="E29" s="148"/>
    </row>
    <row r="30" spans="1:5" s="139" customFormat="1" ht="28.5" customHeight="1">
      <c r="A30" s="149" t="s">
        <v>1075</v>
      </c>
      <c r="B30" s="150">
        <v>-7</v>
      </c>
      <c r="C30" s="150">
        <v>9168</v>
      </c>
      <c r="D30" s="151"/>
      <c r="E30" s="148"/>
    </row>
    <row r="31" spans="1:5" s="139" customFormat="1" ht="28.5" customHeight="1">
      <c r="A31" s="149" t="s">
        <v>1076</v>
      </c>
      <c r="B31" s="150"/>
      <c r="C31" s="150">
        <v>9000</v>
      </c>
      <c r="D31" s="151"/>
      <c r="E31" s="148"/>
    </row>
    <row r="32" spans="1:5" s="139" customFormat="1" ht="28.5" customHeight="1">
      <c r="A32" s="149" t="s">
        <v>1077</v>
      </c>
      <c r="B32" s="150"/>
      <c r="C32" s="150">
        <v>9000</v>
      </c>
      <c r="D32" s="151"/>
      <c r="E32" s="148"/>
    </row>
    <row r="33" spans="1:5" s="139" customFormat="1" ht="28.5" customHeight="1">
      <c r="A33" s="149" t="s">
        <v>1078</v>
      </c>
      <c r="B33" s="150">
        <v>-7</v>
      </c>
      <c r="C33" s="150">
        <v>168</v>
      </c>
      <c r="D33" s="151"/>
      <c r="E33" s="148"/>
    </row>
    <row r="34" spans="1:5" s="139" customFormat="1" ht="28.5" customHeight="1">
      <c r="A34" s="149" t="s">
        <v>1079</v>
      </c>
      <c r="B34" s="150"/>
      <c r="C34" s="150">
        <v>114</v>
      </c>
      <c r="D34" s="151"/>
      <c r="E34" s="148"/>
    </row>
    <row r="35" spans="1:5" s="139" customFormat="1" ht="28.5" customHeight="1">
      <c r="A35" s="149" t="s">
        <v>1080</v>
      </c>
      <c r="B35" s="150">
        <v>-4</v>
      </c>
      <c r="C35" s="150">
        <v>20</v>
      </c>
      <c r="D35" s="151"/>
      <c r="E35" s="148"/>
    </row>
    <row r="36" spans="1:5" s="139" customFormat="1" ht="28.5" customHeight="1">
      <c r="A36" s="149" t="s">
        <v>1081</v>
      </c>
      <c r="B36" s="150">
        <v>2</v>
      </c>
      <c r="C36" s="150">
        <v>26</v>
      </c>
      <c r="D36" s="151"/>
      <c r="E36" s="148"/>
    </row>
    <row r="37" spans="1:5" s="139" customFormat="1" ht="28.5" customHeight="1">
      <c r="A37" s="149" t="s">
        <v>1082</v>
      </c>
      <c r="B37" s="150">
        <v>-5</v>
      </c>
      <c r="C37" s="150">
        <v>8</v>
      </c>
      <c r="D37" s="151"/>
      <c r="E37" s="148"/>
    </row>
    <row r="38" spans="1:5" s="139" customFormat="1" ht="28.5" customHeight="1">
      <c r="A38" s="149" t="s">
        <v>1083</v>
      </c>
      <c r="B38" s="150">
        <v>1446</v>
      </c>
      <c r="C38" s="150">
        <v>1904</v>
      </c>
      <c r="D38" s="151">
        <f>C38/B38</f>
        <v>1.3167358229598893</v>
      </c>
      <c r="E38" s="148"/>
    </row>
    <row r="39" spans="1:5" s="139" customFormat="1" ht="28.5" customHeight="1">
      <c r="A39" s="149" t="s">
        <v>1084</v>
      </c>
      <c r="B39" s="150">
        <v>1446</v>
      </c>
      <c r="C39" s="150">
        <v>1904</v>
      </c>
      <c r="D39" s="151">
        <f>C39/B39</f>
        <v>1.3167358229598893</v>
      </c>
      <c r="E39" s="148"/>
    </row>
    <row r="40" spans="1:5" s="139" customFormat="1" ht="28.5" customHeight="1">
      <c r="A40" s="153" t="s">
        <v>501</v>
      </c>
      <c r="B40" s="150">
        <v>10</v>
      </c>
      <c r="C40" s="150"/>
      <c r="D40" s="151"/>
      <c r="E40" s="148"/>
    </row>
    <row r="41" spans="1:5" s="139" customFormat="1" ht="28.5" customHeight="1">
      <c r="A41" s="154" t="s">
        <v>1085</v>
      </c>
      <c r="B41" s="150">
        <v>10</v>
      </c>
      <c r="C41" s="150"/>
      <c r="D41" s="151"/>
      <c r="E41" s="148"/>
    </row>
    <row r="42" spans="1:5" s="139" customFormat="1" ht="28.5" customHeight="1">
      <c r="A42" s="154" t="s">
        <v>1086</v>
      </c>
      <c r="B42" s="150">
        <v>10</v>
      </c>
      <c r="C42" s="150"/>
      <c r="D42" s="151"/>
      <c r="E42" s="148"/>
    </row>
    <row r="43" spans="1:5" s="140" customFormat="1" ht="28.5" customHeight="1">
      <c r="A43" s="155" t="s">
        <v>1014</v>
      </c>
      <c r="B43" s="155">
        <f>B40+B38+B30+B14+B11+B7</f>
        <v>6496</v>
      </c>
      <c r="C43" s="155">
        <f>C40+C38+C30+C14+C11+C7+C27+C24+C4</f>
        <v>15720</v>
      </c>
      <c r="D43" s="151">
        <f>C43/B43</f>
        <v>2.4199507389162562</v>
      </c>
      <c r="E43" s="156"/>
    </row>
  </sheetData>
  <sheetProtection/>
  <mergeCells count="1">
    <mergeCell ref="A1:E1"/>
  </mergeCells>
  <printOptions horizontalCentered="1"/>
  <pageMargins left="0.66875" right="0.66875" top="0.5902777777777778" bottom="0.5902777777777778" header="0.5118055555555555" footer="0.38958333333333334"/>
  <pageSetup firstPageNumber="63" useFirstPageNumber="1" horizontalDpi="600" verticalDpi="600" orientation="landscape" paperSize="9"/>
  <headerFooter scaleWithDoc="0" alignWithMargins="0">
    <oddFooter xml:space="preserve">&amp;C- &amp;P - </oddFooter>
  </headerFooter>
</worksheet>
</file>

<file path=xl/worksheets/sheet17.xml><?xml version="1.0" encoding="utf-8"?>
<worksheet xmlns="http://schemas.openxmlformats.org/spreadsheetml/2006/main" xmlns:r="http://schemas.openxmlformats.org/officeDocument/2006/relationships">
  <dimension ref="A1:E121"/>
  <sheetViews>
    <sheetView workbookViewId="0" topLeftCell="A1">
      <selection activeCell="A11" sqref="A11"/>
    </sheetView>
  </sheetViews>
  <sheetFormatPr defaultColWidth="9.00390625" defaultRowHeight="14.25"/>
  <cols>
    <col min="1" max="1" width="57.25390625" style="90" customWidth="1"/>
    <col min="2" max="2" width="24.00390625" style="113" customWidth="1"/>
    <col min="3" max="4" width="19.625" style="90" customWidth="1"/>
    <col min="5" max="16384" width="9.00390625" style="90" customWidth="1"/>
  </cols>
  <sheetData>
    <row r="1" spans="1:4" ht="36.75" customHeight="1">
      <c r="A1" s="92" t="s">
        <v>1087</v>
      </c>
      <c r="B1" s="114"/>
      <c r="C1" s="92"/>
      <c r="D1" s="92"/>
    </row>
    <row r="2" spans="1:5" ht="19.5" customHeight="1">
      <c r="A2" s="93" t="s">
        <v>1088</v>
      </c>
      <c r="C2" s="94" t="s">
        <v>2</v>
      </c>
      <c r="D2" s="94"/>
      <c r="E2" s="115"/>
    </row>
    <row r="3" spans="1:4" s="89" customFormat="1" ht="24" customHeight="1">
      <c r="A3" s="95" t="s">
        <v>1089</v>
      </c>
      <c r="B3" s="95" t="s">
        <v>1090</v>
      </c>
      <c r="C3" s="95" t="s">
        <v>1091</v>
      </c>
      <c r="D3" s="96" t="s">
        <v>538</v>
      </c>
    </row>
    <row r="4" spans="1:4" s="109" customFormat="1" ht="24" customHeight="1">
      <c r="A4" s="97" t="s">
        <v>1092</v>
      </c>
      <c r="B4" s="116"/>
      <c r="C4" s="99">
        <f>C5+C6+C15+C17+C25+C27+C47+C49+C51+C119</f>
        <v>48845</v>
      </c>
      <c r="D4" s="117"/>
    </row>
    <row r="5" spans="1:4" s="109" customFormat="1" ht="24" customHeight="1">
      <c r="A5" s="97" t="s">
        <v>566</v>
      </c>
      <c r="B5" s="116"/>
      <c r="C5" s="99"/>
      <c r="D5" s="117"/>
    </row>
    <row r="6" spans="1:4" s="110" customFormat="1" ht="24" customHeight="1">
      <c r="A6" s="118" t="s">
        <v>567</v>
      </c>
      <c r="B6" s="119"/>
      <c r="C6" s="120">
        <v>14978</v>
      </c>
      <c r="D6" s="121"/>
    </row>
    <row r="7" spans="1:4" s="110" customFormat="1" ht="24" customHeight="1">
      <c r="A7" s="101" t="s">
        <v>568</v>
      </c>
      <c r="B7" s="122" t="s">
        <v>1093</v>
      </c>
      <c r="C7" s="123">
        <v>954</v>
      </c>
      <c r="D7" s="121"/>
    </row>
    <row r="8" spans="1:4" s="110" customFormat="1" ht="24" customHeight="1">
      <c r="A8" s="101" t="s">
        <v>1094</v>
      </c>
      <c r="B8" s="122" t="s">
        <v>1095</v>
      </c>
      <c r="C8" s="123">
        <v>868</v>
      </c>
      <c r="D8" s="121"/>
    </row>
    <row r="9" spans="1:4" s="110" customFormat="1" ht="24" customHeight="1">
      <c r="A9" s="101" t="s">
        <v>1096</v>
      </c>
      <c r="B9" s="122" t="s">
        <v>1097</v>
      </c>
      <c r="C9" s="123">
        <v>820</v>
      </c>
      <c r="D9" s="121"/>
    </row>
    <row r="10" spans="1:4" s="110" customFormat="1" ht="24" customHeight="1">
      <c r="A10" s="101" t="s">
        <v>1098</v>
      </c>
      <c r="B10" s="122" t="s">
        <v>1099</v>
      </c>
      <c r="C10" s="123">
        <v>10173</v>
      </c>
      <c r="D10" s="121"/>
    </row>
    <row r="11" spans="1:4" s="110" customFormat="1" ht="24" customHeight="1">
      <c r="A11" s="101" t="s">
        <v>572</v>
      </c>
      <c r="B11" s="122" t="s">
        <v>1100</v>
      </c>
      <c r="C11" s="123">
        <v>944</v>
      </c>
      <c r="D11" s="121"/>
    </row>
    <row r="12" spans="1:4" s="110" customFormat="1" ht="24" customHeight="1">
      <c r="A12" s="106" t="s">
        <v>1101</v>
      </c>
      <c r="B12" s="122" t="s">
        <v>1102</v>
      </c>
      <c r="C12" s="123">
        <v>1095</v>
      </c>
      <c r="D12" s="121"/>
    </row>
    <row r="13" spans="1:4" s="110" customFormat="1" ht="24" customHeight="1">
      <c r="A13" s="101" t="s">
        <v>1103</v>
      </c>
      <c r="B13" s="122" t="s">
        <v>1104</v>
      </c>
      <c r="C13" s="123">
        <v>100</v>
      </c>
      <c r="D13" s="121"/>
    </row>
    <row r="14" spans="1:4" s="110" customFormat="1" ht="24" customHeight="1">
      <c r="A14" s="106" t="s">
        <v>575</v>
      </c>
      <c r="B14" s="122" t="s">
        <v>1105</v>
      </c>
      <c r="C14" s="123">
        <v>24</v>
      </c>
      <c r="D14" s="121"/>
    </row>
    <row r="15" spans="1:4" s="110" customFormat="1" ht="24" customHeight="1">
      <c r="A15" s="118" t="s">
        <v>576</v>
      </c>
      <c r="B15" s="122"/>
      <c r="C15" s="124">
        <v>6904</v>
      </c>
      <c r="D15" s="121"/>
    </row>
    <row r="16" spans="1:4" s="110" customFormat="1" ht="24" customHeight="1">
      <c r="A16" s="106" t="s">
        <v>1106</v>
      </c>
      <c r="B16" s="122" t="s">
        <v>1107</v>
      </c>
      <c r="C16" s="125">
        <v>6904</v>
      </c>
      <c r="D16" s="121"/>
    </row>
    <row r="17" spans="1:4" s="110" customFormat="1" ht="24" customHeight="1">
      <c r="A17" s="118" t="s">
        <v>578</v>
      </c>
      <c r="B17" s="126"/>
      <c r="C17" s="124">
        <f>SUM(C18:C24)</f>
        <v>2226</v>
      </c>
      <c r="D17" s="121"/>
    </row>
    <row r="18" spans="1:4" s="110" customFormat="1" ht="24" customHeight="1">
      <c r="A18" s="101" t="s">
        <v>1108</v>
      </c>
      <c r="B18" s="122" t="s">
        <v>1109</v>
      </c>
      <c r="C18" s="125">
        <v>2</v>
      </c>
      <c r="D18" s="121"/>
    </row>
    <row r="19" spans="1:4" s="110" customFormat="1" ht="24" customHeight="1">
      <c r="A19" s="101" t="s">
        <v>1110</v>
      </c>
      <c r="B19" s="122" t="s">
        <v>1109</v>
      </c>
      <c r="C19" s="125">
        <v>2</v>
      </c>
      <c r="D19" s="121"/>
    </row>
    <row r="20" spans="1:4" s="110" customFormat="1" ht="24" customHeight="1">
      <c r="A20" s="106" t="s">
        <v>1111</v>
      </c>
      <c r="B20" s="122" t="s">
        <v>1112</v>
      </c>
      <c r="C20" s="125">
        <v>66</v>
      </c>
      <c r="D20" s="121"/>
    </row>
    <row r="21" spans="1:4" s="110" customFormat="1" ht="24" customHeight="1">
      <c r="A21" s="101" t="s">
        <v>582</v>
      </c>
      <c r="B21" s="122" t="s">
        <v>1113</v>
      </c>
      <c r="C21" s="125">
        <v>1556</v>
      </c>
      <c r="D21" s="121"/>
    </row>
    <row r="22" spans="1:4" s="110" customFormat="1" ht="24" customHeight="1">
      <c r="A22" s="106" t="s">
        <v>583</v>
      </c>
      <c r="B22" s="122" t="s">
        <v>1114</v>
      </c>
      <c r="C22" s="125">
        <v>583</v>
      </c>
      <c r="D22" s="121"/>
    </row>
    <row r="23" spans="1:4" s="110" customFormat="1" ht="24" customHeight="1">
      <c r="A23" s="106" t="s">
        <v>1115</v>
      </c>
      <c r="B23" s="122" t="s">
        <v>1116</v>
      </c>
      <c r="C23" s="125">
        <v>3</v>
      </c>
      <c r="D23" s="121"/>
    </row>
    <row r="24" spans="1:4" s="110" customFormat="1" ht="24" customHeight="1">
      <c r="A24" s="106" t="s">
        <v>1117</v>
      </c>
      <c r="B24" s="122" t="s">
        <v>1118</v>
      </c>
      <c r="C24" s="125">
        <v>14</v>
      </c>
      <c r="D24" s="121"/>
    </row>
    <row r="25" spans="1:4" s="110" customFormat="1" ht="24" customHeight="1">
      <c r="A25" s="118" t="s">
        <v>586</v>
      </c>
      <c r="B25" s="122"/>
      <c r="C25" s="124">
        <v>276</v>
      </c>
      <c r="D25" s="121"/>
    </row>
    <row r="26" spans="1:4" s="110" customFormat="1" ht="24" customHeight="1">
      <c r="A26" s="106" t="s">
        <v>1119</v>
      </c>
      <c r="B26" s="122" t="s">
        <v>1120</v>
      </c>
      <c r="C26" s="125">
        <v>276</v>
      </c>
      <c r="D26" s="121"/>
    </row>
    <row r="27" spans="1:4" s="110" customFormat="1" ht="24" customHeight="1">
      <c r="A27" s="118" t="s">
        <v>588</v>
      </c>
      <c r="B27" s="126"/>
      <c r="C27" s="124">
        <v>7450</v>
      </c>
      <c r="D27" s="121"/>
    </row>
    <row r="28" spans="1:4" s="110" customFormat="1" ht="24" customHeight="1">
      <c r="A28" s="106" t="s">
        <v>589</v>
      </c>
      <c r="B28" s="122" t="s">
        <v>1121</v>
      </c>
      <c r="C28" s="125">
        <v>5</v>
      </c>
      <c r="D28" s="121"/>
    </row>
    <row r="29" spans="1:4" s="110" customFormat="1" ht="24" customHeight="1">
      <c r="A29" s="106" t="s">
        <v>590</v>
      </c>
      <c r="B29" s="122" t="s">
        <v>1122</v>
      </c>
      <c r="C29" s="125">
        <v>568</v>
      </c>
      <c r="D29" s="121"/>
    </row>
    <row r="30" spans="1:4" s="110" customFormat="1" ht="24" customHeight="1">
      <c r="A30" s="106" t="s">
        <v>591</v>
      </c>
      <c r="B30" s="122" t="s">
        <v>1123</v>
      </c>
      <c r="C30" s="125">
        <v>51</v>
      </c>
      <c r="D30" s="121"/>
    </row>
    <row r="31" spans="1:4" s="110" customFormat="1" ht="24" customHeight="1">
      <c r="A31" s="106" t="s">
        <v>592</v>
      </c>
      <c r="B31" s="122" t="s">
        <v>1122</v>
      </c>
      <c r="C31" s="125">
        <v>124</v>
      </c>
      <c r="D31" s="121"/>
    </row>
    <row r="32" spans="1:4" s="110" customFormat="1" ht="24" customHeight="1">
      <c r="A32" s="106" t="s">
        <v>593</v>
      </c>
      <c r="B32" s="122" t="s">
        <v>1123</v>
      </c>
      <c r="C32" s="125">
        <v>11</v>
      </c>
      <c r="D32" s="121"/>
    </row>
    <row r="33" spans="1:4" s="110" customFormat="1" ht="24" customHeight="1">
      <c r="A33" s="106" t="s">
        <v>594</v>
      </c>
      <c r="B33" s="122" t="s">
        <v>1124</v>
      </c>
      <c r="C33" s="125">
        <v>1</v>
      </c>
      <c r="D33" s="121"/>
    </row>
    <row r="34" spans="1:4" s="110" customFormat="1" ht="24" customHeight="1">
      <c r="A34" s="106" t="s">
        <v>595</v>
      </c>
      <c r="B34" s="122" t="s">
        <v>1125</v>
      </c>
      <c r="C34" s="125">
        <v>222</v>
      </c>
      <c r="D34" s="121"/>
    </row>
    <row r="35" spans="1:4" s="110" customFormat="1" ht="24" customHeight="1">
      <c r="A35" s="106" t="s">
        <v>596</v>
      </c>
      <c r="B35" s="122" t="s">
        <v>1126</v>
      </c>
      <c r="C35" s="125">
        <v>28</v>
      </c>
      <c r="D35" s="121"/>
    </row>
    <row r="36" spans="1:4" s="110" customFormat="1" ht="24" customHeight="1">
      <c r="A36" s="101" t="s">
        <v>597</v>
      </c>
      <c r="B36" s="122" t="s">
        <v>1093</v>
      </c>
      <c r="C36" s="125">
        <v>4391</v>
      </c>
      <c r="D36" s="121"/>
    </row>
    <row r="37" spans="1:4" s="110" customFormat="1" ht="24" customHeight="1">
      <c r="A37" s="101" t="s">
        <v>597</v>
      </c>
      <c r="B37" s="122" t="s">
        <v>1093</v>
      </c>
      <c r="C37" s="125">
        <v>252</v>
      </c>
      <c r="D37" s="121"/>
    </row>
    <row r="38" spans="1:4" s="110" customFormat="1" ht="24" customHeight="1">
      <c r="A38" s="101" t="s">
        <v>598</v>
      </c>
      <c r="B38" s="122" t="s">
        <v>1127</v>
      </c>
      <c r="C38" s="125">
        <v>198</v>
      </c>
      <c r="D38" s="121"/>
    </row>
    <row r="39" spans="1:4" s="110" customFormat="1" ht="24" customHeight="1">
      <c r="A39" s="101" t="s">
        <v>1128</v>
      </c>
      <c r="B39" s="122" t="s">
        <v>1129</v>
      </c>
      <c r="C39" s="125">
        <v>252</v>
      </c>
      <c r="D39" s="121"/>
    </row>
    <row r="40" spans="1:4" s="110" customFormat="1" ht="24" customHeight="1">
      <c r="A40" s="101" t="s">
        <v>600</v>
      </c>
      <c r="B40" s="122"/>
      <c r="C40" s="125">
        <v>-247</v>
      </c>
      <c r="D40" s="121"/>
    </row>
    <row r="41" spans="1:4" s="110" customFormat="1" ht="24" customHeight="1">
      <c r="A41" s="106" t="s">
        <v>601</v>
      </c>
      <c r="B41" s="122" t="s">
        <v>1130</v>
      </c>
      <c r="C41" s="125">
        <v>1186</v>
      </c>
      <c r="D41" s="121"/>
    </row>
    <row r="42" spans="1:4" s="110" customFormat="1" ht="24" customHeight="1">
      <c r="A42" s="101" t="s">
        <v>1131</v>
      </c>
      <c r="B42" s="122" t="s">
        <v>1132</v>
      </c>
      <c r="C42" s="125">
        <v>454</v>
      </c>
      <c r="D42" s="121"/>
    </row>
    <row r="43" spans="1:4" s="110" customFormat="1" ht="24" customHeight="1">
      <c r="A43" s="101" t="s">
        <v>603</v>
      </c>
      <c r="B43" s="122" t="s">
        <v>1132</v>
      </c>
      <c r="C43" s="125">
        <v>-56</v>
      </c>
      <c r="D43" s="121"/>
    </row>
    <row r="44" spans="1:4" s="110" customFormat="1" ht="24" customHeight="1">
      <c r="A44" s="101" t="s">
        <v>1133</v>
      </c>
      <c r="B44" s="122" t="s">
        <v>1134</v>
      </c>
      <c r="C44" s="125">
        <v>2</v>
      </c>
      <c r="D44" s="121"/>
    </row>
    <row r="45" spans="1:4" s="110" customFormat="1" ht="24" customHeight="1">
      <c r="A45" s="101" t="s">
        <v>605</v>
      </c>
      <c r="B45" s="122" t="s">
        <v>1135</v>
      </c>
      <c r="C45" s="125">
        <v>5</v>
      </c>
      <c r="D45" s="121"/>
    </row>
    <row r="46" spans="1:4" s="110" customFormat="1" ht="24" customHeight="1">
      <c r="A46" s="101" t="s">
        <v>606</v>
      </c>
      <c r="B46" s="122" t="s">
        <v>1136</v>
      </c>
      <c r="C46" s="125">
        <v>3</v>
      </c>
      <c r="D46" s="121"/>
    </row>
    <row r="47" spans="1:4" s="109" customFormat="1" ht="24" customHeight="1">
      <c r="A47" s="97" t="s">
        <v>607</v>
      </c>
      <c r="B47" s="127"/>
      <c r="C47" s="124">
        <v>956</v>
      </c>
      <c r="D47" s="117"/>
    </row>
    <row r="48" spans="1:4" s="110" customFormat="1" ht="24" customHeight="1">
      <c r="A48" s="106" t="s">
        <v>608</v>
      </c>
      <c r="B48" s="128" t="s">
        <v>1137</v>
      </c>
      <c r="C48" s="125">
        <v>956</v>
      </c>
      <c r="D48" s="121"/>
    </row>
    <row r="49" spans="1:4" s="109" customFormat="1" ht="24" customHeight="1">
      <c r="A49" s="97" t="s">
        <v>609</v>
      </c>
      <c r="B49" s="127"/>
      <c r="C49" s="124">
        <v>3387</v>
      </c>
      <c r="D49" s="117"/>
    </row>
    <row r="50" spans="1:4" s="111" customFormat="1" ht="24" customHeight="1">
      <c r="A50" s="129" t="s">
        <v>1138</v>
      </c>
      <c r="B50" s="122" t="s">
        <v>1139</v>
      </c>
      <c r="C50" s="125">
        <v>3387</v>
      </c>
      <c r="D50" s="130"/>
    </row>
    <row r="51" spans="1:4" s="109" customFormat="1" ht="24" customHeight="1">
      <c r="A51" s="97" t="s">
        <v>1140</v>
      </c>
      <c r="B51" s="127"/>
      <c r="C51" s="124">
        <v>12661</v>
      </c>
      <c r="D51" s="117"/>
    </row>
    <row r="52" spans="1:4" s="110" customFormat="1" ht="24" customHeight="1">
      <c r="A52" s="101" t="s">
        <v>612</v>
      </c>
      <c r="B52" s="122"/>
      <c r="C52" s="125">
        <v>783</v>
      </c>
      <c r="D52" s="121"/>
    </row>
    <row r="53" spans="1:4" s="110" customFormat="1" ht="24" customHeight="1">
      <c r="A53" s="101" t="s">
        <v>1141</v>
      </c>
      <c r="B53" s="122" t="s">
        <v>1142</v>
      </c>
      <c r="C53" s="125">
        <v>783</v>
      </c>
      <c r="D53" s="121"/>
    </row>
    <row r="54" spans="1:4" s="110" customFormat="1" ht="24" customHeight="1">
      <c r="A54" s="101" t="s">
        <v>613</v>
      </c>
      <c r="B54" s="122"/>
      <c r="C54" s="125">
        <v>3244</v>
      </c>
      <c r="D54" s="121"/>
    </row>
    <row r="55" spans="1:4" s="111" customFormat="1" ht="24" customHeight="1">
      <c r="A55" s="101" t="s">
        <v>1143</v>
      </c>
      <c r="B55" s="131" t="s">
        <v>1144</v>
      </c>
      <c r="C55" s="125">
        <v>274</v>
      </c>
      <c r="D55" s="130"/>
    </row>
    <row r="56" spans="1:4" s="110" customFormat="1" ht="24" customHeight="1">
      <c r="A56" s="101" t="s">
        <v>1145</v>
      </c>
      <c r="B56" s="122" t="s">
        <v>1146</v>
      </c>
      <c r="C56" s="125">
        <v>291</v>
      </c>
      <c r="D56" s="121"/>
    </row>
    <row r="57" spans="1:4" s="110" customFormat="1" ht="24" customHeight="1">
      <c r="A57" s="101" t="s">
        <v>1147</v>
      </c>
      <c r="B57" s="122" t="s">
        <v>1148</v>
      </c>
      <c r="C57" s="125">
        <v>52</v>
      </c>
      <c r="D57" s="121"/>
    </row>
    <row r="58" spans="1:4" s="111" customFormat="1" ht="28.5" customHeight="1">
      <c r="A58" s="101" t="s">
        <v>1149</v>
      </c>
      <c r="B58" s="131" t="s">
        <v>1150</v>
      </c>
      <c r="C58" s="125">
        <v>25</v>
      </c>
      <c r="D58" s="130"/>
    </row>
    <row r="59" spans="1:4" s="110" customFormat="1" ht="24" customHeight="1">
      <c r="A59" s="101" t="s">
        <v>1151</v>
      </c>
      <c r="B59" s="122" t="s">
        <v>1152</v>
      </c>
      <c r="C59" s="125">
        <v>7</v>
      </c>
      <c r="D59" s="121"/>
    </row>
    <row r="60" spans="1:4" s="110" customFormat="1" ht="33" customHeight="1">
      <c r="A60" s="101" t="s">
        <v>1149</v>
      </c>
      <c r="B60" s="122" t="s">
        <v>1150</v>
      </c>
      <c r="C60" s="125">
        <v>263</v>
      </c>
      <c r="D60" s="121"/>
    </row>
    <row r="61" spans="1:4" s="110" customFormat="1" ht="24" customHeight="1">
      <c r="A61" s="101" t="s">
        <v>1153</v>
      </c>
      <c r="B61" s="122" t="s">
        <v>1146</v>
      </c>
      <c r="C61" s="125">
        <v>1990</v>
      </c>
      <c r="D61" s="121"/>
    </row>
    <row r="62" spans="1:4" s="110" customFormat="1" ht="24" customHeight="1">
      <c r="A62" s="101" t="s">
        <v>1151</v>
      </c>
      <c r="B62" s="122" t="s">
        <v>1152</v>
      </c>
      <c r="C62" s="125">
        <v>103</v>
      </c>
      <c r="D62" s="121"/>
    </row>
    <row r="63" spans="1:4" s="110" customFormat="1" ht="24" customHeight="1">
      <c r="A63" s="101" t="s">
        <v>1143</v>
      </c>
      <c r="B63" s="122" t="s">
        <v>1144</v>
      </c>
      <c r="C63" s="125">
        <v>35</v>
      </c>
      <c r="D63" s="121"/>
    </row>
    <row r="64" spans="1:4" s="110" customFormat="1" ht="24" customHeight="1">
      <c r="A64" s="101" t="s">
        <v>1154</v>
      </c>
      <c r="B64" s="132" t="s">
        <v>1155</v>
      </c>
      <c r="C64" s="125">
        <v>54</v>
      </c>
      <c r="D64" s="121"/>
    </row>
    <row r="65" spans="1:4" s="110" customFormat="1" ht="24" customHeight="1">
      <c r="A65" s="101" t="s">
        <v>1147</v>
      </c>
      <c r="B65" s="122" t="s">
        <v>1148</v>
      </c>
      <c r="C65" s="125">
        <v>111</v>
      </c>
      <c r="D65" s="121"/>
    </row>
    <row r="66" spans="1:4" s="110" customFormat="1" ht="24" customHeight="1">
      <c r="A66" s="101" t="s">
        <v>1156</v>
      </c>
      <c r="B66" s="122" t="s">
        <v>1157</v>
      </c>
      <c r="C66" s="125">
        <v>30</v>
      </c>
      <c r="D66" s="121"/>
    </row>
    <row r="67" spans="1:4" s="110" customFormat="1" ht="24" customHeight="1">
      <c r="A67" s="101" t="s">
        <v>1151</v>
      </c>
      <c r="B67" s="122" t="s">
        <v>1152</v>
      </c>
      <c r="C67" s="125">
        <v>9</v>
      </c>
      <c r="D67" s="121"/>
    </row>
    <row r="68" spans="1:4" s="110" customFormat="1" ht="24" customHeight="1">
      <c r="A68" s="101" t="s">
        <v>614</v>
      </c>
      <c r="B68" s="122"/>
      <c r="C68" s="125">
        <v>0</v>
      </c>
      <c r="D68" s="121"/>
    </row>
    <row r="69" spans="1:4" s="110" customFormat="1" ht="24" customHeight="1">
      <c r="A69" s="101" t="s">
        <v>615</v>
      </c>
      <c r="B69" s="122"/>
      <c r="C69" s="125">
        <v>171</v>
      </c>
      <c r="D69" s="121"/>
    </row>
    <row r="70" spans="1:4" s="110" customFormat="1" ht="24" customHeight="1">
      <c r="A70" s="101" t="s">
        <v>1158</v>
      </c>
      <c r="B70" s="122" t="s">
        <v>1159</v>
      </c>
      <c r="C70" s="125">
        <v>137</v>
      </c>
      <c r="D70" s="121"/>
    </row>
    <row r="71" spans="1:4" s="110" customFormat="1" ht="36" customHeight="1">
      <c r="A71" s="101" t="s">
        <v>1160</v>
      </c>
      <c r="B71" s="132" t="s">
        <v>1161</v>
      </c>
      <c r="C71" s="125">
        <v>10</v>
      </c>
      <c r="D71" s="121"/>
    </row>
    <row r="72" spans="1:4" s="110" customFormat="1" ht="36" customHeight="1">
      <c r="A72" s="101" t="s">
        <v>1162</v>
      </c>
      <c r="B72" s="122" t="s">
        <v>1163</v>
      </c>
      <c r="C72" s="125">
        <v>24</v>
      </c>
      <c r="D72" s="121"/>
    </row>
    <row r="73" spans="1:4" s="110" customFormat="1" ht="24" customHeight="1">
      <c r="A73" s="101" t="s">
        <v>616</v>
      </c>
      <c r="B73" s="122"/>
      <c r="C73" s="125">
        <v>3631</v>
      </c>
      <c r="D73" s="121"/>
    </row>
    <row r="74" spans="1:4" s="110" customFormat="1" ht="24" customHeight="1">
      <c r="A74" s="101" t="s">
        <v>1164</v>
      </c>
      <c r="B74" s="122" t="s">
        <v>1165</v>
      </c>
      <c r="C74" s="125">
        <v>30</v>
      </c>
      <c r="D74" s="121"/>
    </row>
    <row r="75" spans="1:4" s="110" customFormat="1" ht="33.75" customHeight="1">
      <c r="A75" s="101" t="s">
        <v>1166</v>
      </c>
      <c r="B75" s="122" t="s">
        <v>1167</v>
      </c>
      <c r="C75" s="125">
        <v>106</v>
      </c>
      <c r="D75" s="121"/>
    </row>
    <row r="76" spans="1:4" s="110" customFormat="1" ht="24" customHeight="1">
      <c r="A76" s="101" t="s">
        <v>1168</v>
      </c>
      <c r="B76" s="122" t="s">
        <v>1169</v>
      </c>
      <c r="C76" s="125">
        <v>1516</v>
      </c>
      <c r="D76" s="121"/>
    </row>
    <row r="77" spans="1:4" s="110" customFormat="1" ht="24" customHeight="1">
      <c r="A77" s="101" t="s">
        <v>1170</v>
      </c>
      <c r="B77" s="122" t="s">
        <v>1171</v>
      </c>
      <c r="C77" s="125">
        <v>1158</v>
      </c>
      <c r="D77" s="121"/>
    </row>
    <row r="78" spans="1:4" s="110" customFormat="1" ht="24" customHeight="1">
      <c r="A78" s="101" t="s">
        <v>1172</v>
      </c>
      <c r="B78" s="122" t="s">
        <v>1173</v>
      </c>
      <c r="C78" s="125">
        <v>7</v>
      </c>
      <c r="D78" s="121"/>
    </row>
    <row r="79" spans="1:4" s="110" customFormat="1" ht="24" customHeight="1">
      <c r="A79" s="101" t="s">
        <v>1174</v>
      </c>
      <c r="B79" s="122" t="s">
        <v>1175</v>
      </c>
      <c r="C79" s="125">
        <v>4</v>
      </c>
      <c r="D79" s="121"/>
    </row>
    <row r="80" spans="1:4" s="110" customFormat="1" ht="24" customHeight="1">
      <c r="A80" s="101" t="s">
        <v>1176</v>
      </c>
      <c r="B80" s="122" t="s">
        <v>1177</v>
      </c>
      <c r="C80" s="125">
        <v>315</v>
      </c>
      <c r="D80" s="121"/>
    </row>
    <row r="81" spans="1:4" s="110" customFormat="1" ht="24" customHeight="1">
      <c r="A81" s="101" t="s">
        <v>1164</v>
      </c>
      <c r="B81" s="122" t="s">
        <v>1165</v>
      </c>
      <c r="C81" s="125">
        <v>25</v>
      </c>
      <c r="D81" s="121"/>
    </row>
    <row r="82" spans="1:4" s="110" customFormat="1" ht="24" customHeight="1">
      <c r="A82" s="101" t="s">
        <v>1178</v>
      </c>
      <c r="B82" s="122" t="s">
        <v>1179</v>
      </c>
      <c r="C82" s="125">
        <v>7</v>
      </c>
      <c r="D82" s="121"/>
    </row>
    <row r="83" spans="1:4" s="110" customFormat="1" ht="24" customHeight="1">
      <c r="A83" s="101" t="s">
        <v>1180</v>
      </c>
      <c r="B83" s="122" t="s">
        <v>1177</v>
      </c>
      <c r="C83" s="125">
        <v>9</v>
      </c>
      <c r="D83" s="121"/>
    </row>
    <row r="84" spans="1:4" s="110" customFormat="1" ht="24" customHeight="1">
      <c r="A84" s="101" t="s">
        <v>1181</v>
      </c>
      <c r="B84" s="122" t="s">
        <v>1182</v>
      </c>
      <c r="C84" s="125">
        <v>254</v>
      </c>
      <c r="D84" s="121"/>
    </row>
    <row r="85" spans="1:4" s="110" customFormat="1" ht="24" customHeight="1">
      <c r="A85" s="101" t="s">
        <v>1178</v>
      </c>
      <c r="B85" s="122" t="s">
        <v>1179</v>
      </c>
      <c r="C85" s="125">
        <v>6</v>
      </c>
      <c r="D85" s="121"/>
    </row>
    <row r="86" spans="1:4" s="110" customFormat="1" ht="24" customHeight="1">
      <c r="A86" s="101" t="s">
        <v>1181</v>
      </c>
      <c r="B86" s="122" t="s">
        <v>1182</v>
      </c>
      <c r="C86" s="125">
        <v>194</v>
      </c>
      <c r="D86" s="121"/>
    </row>
    <row r="87" spans="1:4" s="110" customFormat="1" ht="24" customHeight="1">
      <c r="A87" s="101" t="s">
        <v>1183</v>
      </c>
      <c r="B87" s="122"/>
      <c r="C87" s="125">
        <v>1491</v>
      </c>
      <c r="D87" s="121"/>
    </row>
    <row r="88" spans="1:4" s="110" customFormat="1" ht="24" customHeight="1">
      <c r="A88" s="101" t="s">
        <v>1184</v>
      </c>
      <c r="B88" s="122" t="s">
        <v>1185</v>
      </c>
      <c r="C88" s="125">
        <v>568</v>
      </c>
      <c r="D88" s="121"/>
    </row>
    <row r="89" spans="1:4" s="110" customFormat="1" ht="24" customHeight="1">
      <c r="A89" s="101" t="s">
        <v>1186</v>
      </c>
      <c r="B89" s="122" t="s">
        <v>1187</v>
      </c>
      <c r="C89" s="125">
        <v>15</v>
      </c>
      <c r="D89" s="121"/>
    </row>
    <row r="90" spans="1:4" s="110" customFormat="1" ht="36" customHeight="1">
      <c r="A90" s="101" t="s">
        <v>1188</v>
      </c>
      <c r="B90" s="122" t="s">
        <v>1189</v>
      </c>
      <c r="C90" s="125">
        <v>15</v>
      </c>
      <c r="D90" s="121"/>
    </row>
    <row r="91" spans="1:4" s="110" customFormat="1" ht="24" customHeight="1">
      <c r="A91" s="101" t="s">
        <v>1190</v>
      </c>
      <c r="B91" s="122" t="s">
        <v>1185</v>
      </c>
      <c r="C91" s="125">
        <v>86</v>
      </c>
      <c r="D91" s="121"/>
    </row>
    <row r="92" spans="1:4" s="110" customFormat="1" ht="24" customHeight="1">
      <c r="A92" s="101" t="s">
        <v>1191</v>
      </c>
      <c r="B92" s="122" t="s">
        <v>1192</v>
      </c>
      <c r="C92" s="125">
        <v>63</v>
      </c>
      <c r="D92" s="121"/>
    </row>
    <row r="93" spans="1:4" s="110" customFormat="1" ht="24" customHeight="1">
      <c r="A93" s="101" t="s">
        <v>1193</v>
      </c>
      <c r="B93" s="122" t="s">
        <v>1187</v>
      </c>
      <c r="C93" s="125">
        <v>13</v>
      </c>
      <c r="D93" s="121"/>
    </row>
    <row r="94" spans="1:4" s="110" customFormat="1" ht="24" customHeight="1">
      <c r="A94" s="101" t="s">
        <v>1194</v>
      </c>
      <c r="B94" s="122" t="s">
        <v>1192</v>
      </c>
      <c r="C94" s="125">
        <v>14</v>
      </c>
      <c r="D94" s="121"/>
    </row>
    <row r="95" spans="1:4" s="110" customFormat="1" ht="24" customHeight="1">
      <c r="A95" s="101" t="s">
        <v>1195</v>
      </c>
      <c r="B95" s="122" t="s">
        <v>1196</v>
      </c>
      <c r="C95" s="125">
        <v>2</v>
      </c>
      <c r="D95" s="121"/>
    </row>
    <row r="96" spans="1:4" s="110" customFormat="1" ht="24" customHeight="1">
      <c r="A96" s="101" t="s">
        <v>1197</v>
      </c>
      <c r="B96" s="122" t="s">
        <v>1198</v>
      </c>
      <c r="C96" s="125">
        <v>171</v>
      </c>
      <c r="D96" s="121"/>
    </row>
    <row r="97" spans="1:4" s="110" customFormat="1" ht="24" customHeight="1">
      <c r="A97" s="101" t="s">
        <v>1197</v>
      </c>
      <c r="B97" s="122" t="s">
        <v>1198</v>
      </c>
      <c r="C97" s="125">
        <v>107</v>
      </c>
      <c r="D97" s="121"/>
    </row>
    <row r="98" spans="1:4" s="110" customFormat="1" ht="30" customHeight="1">
      <c r="A98" s="101" t="s">
        <v>1199</v>
      </c>
      <c r="B98" s="122" t="s">
        <v>1200</v>
      </c>
      <c r="C98" s="125">
        <v>200</v>
      </c>
      <c r="D98" s="121"/>
    </row>
    <row r="99" spans="1:4" s="110" customFormat="1" ht="30" customHeight="1">
      <c r="A99" s="101" t="s">
        <v>1201</v>
      </c>
      <c r="B99" s="122" t="s">
        <v>1202</v>
      </c>
      <c r="C99" s="125">
        <v>196</v>
      </c>
      <c r="D99" s="121"/>
    </row>
    <row r="100" spans="1:4" s="110" customFormat="1" ht="24" customHeight="1">
      <c r="A100" s="101" t="s">
        <v>1203</v>
      </c>
      <c r="B100" s="122" t="s">
        <v>1189</v>
      </c>
      <c r="C100" s="125">
        <v>28</v>
      </c>
      <c r="D100" s="121"/>
    </row>
    <row r="101" spans="1:4" s="110" customFormat="1" ht="24" customHeight="1">
      <c r="A101" s="101" t="s">
        <v>1204</v>
      </c>
      <c r="B101" s="122" t="s">
        <v>1205</v>
      </c>
      <c r="C101" s="125">
        <v>5</v>
      </c>
      <c r="D101" s="121"/>
    </row>
    <row r="102" spans="1:4" s="110" customFormat="1" ht="24" customHeight="1">
      <c r="A102" s="101" t="s">
        <v>1195</v>
      </c>
      <c r="B102" s="122" t="s">
        <v>1196</v>
      </c>
      <c r="C102" s="125">
        <v>8</v>
      </c>
      <c r="D102" s="121"/>
    </row>
    <row r="103" spans="1:4" s="110" customFormat="1" ht="24" customHeight="1">
      <c r="A103" s="101" t="s">
        <v>618</v>
      </c>
      <c r="B103" s="122"/>
      <c r="C103" s="125">
        <v>623</v>
      </c>
      <c r="D103" s="121"/>
    </row>
    <row r="104" spans="1:4" s="110" customFormat="1" ht="24" customHeight="1">
      <c r="A104" s="101" t="s">
        <v>1206</v>
      </c>
      <c r="B104" s="122" t="s">
        <v>1207</v>
      </c>
      <c r="C104" s="125">
        <v>600</v>
      </c>
      <c r="D104" s="121"/>
    </row>
    <row r="105" spans="1:4" s="110" customFormat="1" ht="24" customHeight="1">
      <c r="A105" s="101" t="s">
        <v>1208</v>
      </c>
      <c r="B105" s="122" t="s">
        <v>1207</v>
      </c>
      <c r="C105" s="125">
        <v>23</v>
      </c>
      <c r="D105" s="121"/>
    </row>
    <row r="106" spans="1:4" s="110" customFormat="1" ht="24" customHeight="1">
      <c r="A106" s="101" t="s">
        <v>619</v>
      </c>
      <c r="B106" s="126"/>
      <c r="C106" s="125">
        <v>1710</v>
      </c>
      <c r="D106" s="121"/>
    </row>
    <row r="107" spans="1:4" s="110" customFormat="1" ht="24" customHeight="1">
      <c r="A107" s="101" t="s">
        <v>1209</v>
      </c>
      <c r="B107" s="122" t="s">
        <v>1210</v>
      </c>
      <c r="C107" s="125">
        <v>450</v>
      </c>
      <c r="D107" s="121"/>
    </row>
    <row r="108" spans="1:4" s="110" customFormat="1" ht="24" customHeight="1">
      <c r="A108" s="101" t="s">
        <v>1211</v>
      </c>
      <c r="B108" s="122" t="s">
        <v>1212</v>
      </c>
      <c r="C108" s="133">
        <v>272</v>
      </c>
      <c r="D108" s="121"/>
    </row>
    <row r="109" spans="1:4" s="110" customFormat="1" ht="24" customHeight="1">
      <c r="A109" s="134" t="s">
        <v>1213</v>
      </c>
      <c r="B109" s="128" t="s">
        <v>1214</v>
      </c>
      <c r="C109" s="125">
        <v>255</v>
      </c>
      <c r="D109" s="121"/>
    </row>
    <row r="110" spans="1:4" s="110" customFormat="1" ht="24" customHeight="1">
      <c r="A110" s="101" t="s">
        <v>1215</v>
      </c>
      <c r="B110" s="122" t="s">
        <v>1216</v>
      </c>
      <c r="C110" s="125">
        <v>90</v>
      </c>
      <c r="D110" s="121"/>
    </row>
    <row r="111" spans="1:4" s="110" customFormat="1" ht="24" customHeight="1">
      <c r="A111" s="106" t="s">
        <v>1217</v>
      </c>
      <c r="B111" s="122" t="s">
        <v>1218</v>
      </c>
      <c r="C111" s="125">
        <v>499</v>
      </c>
      <c r="D111" s="121"/>
    </row>
    <row r="112" spans="1:4" s="110" customFormat="1" ht="24" customHeight="1">
      <c r="A112" s="106" t="s">
        <v>1219</v>
      </c>
      <c r="B112" s="122" t="s">
        <v>1220</v>
      </c>
      <c r="C112" s="125">
        <v>139</v>
      </c>
      <c r="D112" s="121"/>
    </row>
    <row r="113" spans="1:4" s="110" customFormat="1" ht="24" customHeight="1">
      <c r="A113" s="101" t="s">
        <v>1211</v>
      </c>
      <c r="B113" s="122" t="s">
        <v>1221</v>
      </c>
      <c r="C113" s="125">
        <v>5</v>
      </c>
      <c r="D113" s="121"/>
    </row>
    <row r="114" spans="1:4" ht="24" customHeight="1">
      <c r="A114" s="101" t="s">
        <v>620</v>
      </c>
      <c r="B114" s="122"/>
      <c r="C114" s="125">
        <v>941</v>
      </c>
      <c r="D114" s="121"/>
    </row>
    <row r="115" spans="1:4" ht="24" customHeight="1">
      <c r="A115" s="101" t="s">
        <v>1222</v>
      </c>
      <c r="B115" s="122" t="s">
        <v>1223</v>
      </c>
      <c r="C115" s="125">
        <v>941</v>
      </c>
      <c r="D115" s="121"/>
    </row>
    <row r="116" spans="1:4" ht="24" customHeight="1">
      <c r="A116" s="101" t="s">
        <v>621</v>
      </c>
      <c r="B116" s="122"/>
      <c r="C116" s="125">
        <v>67</v>
      </c>
      <c r="D116" s="121"/>
    </row>
    <row r="117" spans="1:4" ht="24" customHeight="1">
      <c r="A117" s="101" t="s">
        <v>1224</v>
      </c>
      <c r="B117" s="122" t="s">
        <v>1225</v>
      </c>
      <c r="C117" s="125">
        <v>34</v>
      </c>
      <c r="D117" s="121"/>
    </row>
    <row r="118" spans="1:4" s="112" customFormat="1" ht="24" customHeight="1">
      <c r="A118" s="135" t="s">
        <v>1226</v>
      </c>
      <c r="B118" s="122" t="s">
        <v>1227</v>
      </c>
      <c r="C118" s="136">
        <v>33</v>
      </c>
      <c r="D118" s="130"/>
    </row>
    <row r="119" spans="1:4" s="89" customFormat="1" ht="24" customHeight="1">
      <c r="A119" s="97" t="s">
        <v>1228</v>
      </c>
      <c r="B119" s="127"/>
      <c r="C119" s="124">
        <v>7</v>
      </c>
      <c r="D119" s="117"/>
    </row>
    <row r="120" spans="1:4" ht="24" customHeight="1">
      <c r="A120" s="101" t="s">
        <v>1229</v>
      </c>
      <c r="B120" s="122" t="s">
        <v>1230</v>
      </c>
      <c r="C120" s="125">
        <v>4</v>
      </c>
      <c r="D120" s="121"/>
    </row>
    <row r="121" spans="1:4" ht="24" customHeight="1">
      <c r="A121" s="101" t="s">
        <v>1231</v>
      </c>
      <c r="B121" s="122" t="s">
        <v>1232</v>
      </c>
      <c r="C121" s="125">
        <v>3</v>
      </c>
      <c r="D121" s="137"/>
    </row>
  </sheetData>
  <sheetProtection/>
  <mergeCells count="2">
    <mergeCell ref="A1:D1"/>
    <mergeCell ref="C2:D2"/>
  </mergeCells>
  <printOptions horizontalCentered="1"/>
  <pageMargins left="0.7513888888888889" right="0.7513888888888889" top="0.6097222222222223" bottom="0.7986111111111112" header="0.5" footer="0.5"/>
  <pageSetup firstPageNumber="66" useFirstPageNumber="1" horizontalDpi="600" verticalDpi="600" orientation="landscape" paperSize="9"/>
  <headerFooter scaleWithDoc="0" alignWithMargins="0">
    <oddFooter xml:space="preserve">&amp;C- &amp;P - </oddFooter>
  </headerFooter>
</worksheet>
</file>

<file path=xl/worksheets/sheet18.xml><?xml version="1.0" encoding="utf-8"?>
<worksheet xmlns="http://schemas.openxmlformats.org/spreadsheetml/2006/main" xmlns:r="http://schemas.openxmlformats.org/officeDocument/2006/relationships">
  <dimension ref="A1:D23"/>
  <sheetViews>
    <sheetView showGridLines="0" workbookViewId="0" topLeftCell="A1">
      <selection activeCell="C23" sqref="C23"/>
    </sheetView>
  </sheetViews>
  <sheetFormatPr defaultColWidth="9.00390625" defaultRowHeight="14.25"/>
  <cols>
    <col min="1" max="1" width="60.75390625" style="90" customWidth="1"/>
    <col min="2" max="2" width="21.625" style="91" customWidth="1"/>
    <col min="3" max="4" width="19.75390625" style="90" customWidth="1"/>
    <col min="5" max="16384" width="9.00390625" style="90" customWidth="1"/>
  </cols>
  <sheetData>
    <row r="1" spans="1:4" ht="36" customHeight="1">
      <c r="A1" s="92" t="s">
        <v>1233</v>
      </c>
      <c r="B1" s="92"/>
      <c r="C1" s="92"/>
      <c r="D1" s="92"/>
    </row>
    <row r="2" spans="1:4" ht="24" customHeight="1">
      <c r="A2" s="93" t="s">
        <v>1234</v>
      </c>
      <c r="C2" s="94" t="s">
        <v>2</v>
      </c>
      <c r="D2" s="94"/>
    </row>
    <row r="3" spans="1:4" s="89" customFormat="1" ht="24" customHeight="1">
      <c r="A3" s="95" t="s">
        <v>1089</v>
      </c>
      <c r="B3" s="95" t="s">
        <v>1090</v>
      </c>
      <c r="C3" s="95" t="s">
        <v>1091</v>
      </c>
      <c r="D3" s="96" t="s">
        <v>538</v>
      </c>
    </row>
    <row r="4" spans="1:4" s="89" customFormat="1" ht="24" customHeight="1">
      <c r="A4" s="97" t="s">
        <v>1235</v>
      </c>
      <c r="B4" s="98" t="s">
        <v>1236</v>
      </c>
      <c r="C4" s="99">
        <f>C5+C9+C15+C20+C22</f>
        <v>1092</v>
      </c>
      <c r="D4" s="99"/>
    </row>
    <row r="5" spans="1:4" s="89" customFormat="1" ht="24" customHeight="1">
      <c r="A5" s="97" t="s">
        <v>1237</v>
      </c>
      <c r="B5" s="98"/>
      <c r="C5" s="99">
        <v>30</v>
      </c>
      <c r="D5" s="100"/>
    </row>
    <row r="6" spans="1:4" ht="24" customHeight="1">
      <c r="A6" s="101" t="s">
        <v>1238</v>
      </c>
      <c r="B6" s="102" t="s">
        <v>1239</v>
      </c>
      <c r="C6" s="103">
        <v>5</v>
      </c>
      <c r="D6" s="104"/>
    </row>
    <row r="7" spans="1:4" ht="24" customHeight="1">
      <c r="A7" s="101" t="s">
        <v>1240</v>
      </c>
      <c r="B7" s="102" t="s">
        <v>1241</v>
      </c>
      <c r="C7" s="103">
        <v>19</v>
      </c>
      <c r="D7" s="101"/>
    </row>
    <row r="8" spans="1:4" ht="24" customHeight="1">
      <c r="A8" s="101" t="s">
        <v>1242</v>
      </c>
      <c r="B8" s="102" t="s">
        <v>1243</v>
      </c>
      <c r="C8" s="103">
        <v>6</v>
      </c>
      <c r="D8" s="101"/>
    </row>
    <row r="9" spans="1:4" s="89" customFormat="1" ht="24" customHeight="1">
      <c r="A9" s="97" t="s">
        <v>1244</v>
      </c>
      <c r="B9" s="98"/>
      <c r="C9" s="99">
        <v>30</v>
      </c>
      <c r="D9" s="97"/>
    </row>
    <row r="10" spans="1:4" ht="24" customHeight="1">
      <c r="A10" s="101" t="s">
        <v>1245</v>
      </c>
      <c r="B10" s="102" t="s">
        <v>1246</v>
      </c>
      <c r="C10" s="105">
        <v>5</v>
      </c>
      <c r="D10" s="101"/>
    </row>
    <row r="11" spans="1:4" s="90" customFormat="1" ht="24" customHeight="1">
      <c r="A11" s="106" t="s">
        <v>1247</v>
      </c>
      <c r="B11" s="107" t="s">
        <v>1248</v>
      </c>
      <c r="C11" s="108">
        <v>4</v>
      </c>
      <c r="D11" s="106"/>
    </row>
    <row r="12" spans="1:4" ht="24" customHeight="1">
      <c r="A12" s="101" t="s">
        <v>1249</v>
      </c>
      <c r="B12" s="102" t="s">
        <v>1250</v>
      </c>
      <c r="C12" s="105">
        <v>3</v>
      </c>
      <c r="D12" s="101"/>
    </row>
    <row r="13" spans="1:4" ht="24" customHeight="1">
      <c r="A13" s="101" t="s">
        <v>1251</v>
      </c>
      <c r="B13" s="102" t="s">
        <v>1252</v>
      </c>
      <c r="C13" s="105">
        <v>10</v>
      </c>
      <c r="D13" s="101"/>
    </row>
    <row r="14" spans="1:4" ht="24" customHeight="1">
      <c r="A14" s="101" t="s">
        <v>1253</v>
      </c>
      <c r="B14" s="102" t="s">
        <v>1254</v>
      </c>
      <c r="C14" s="105">
        <v>8</v>
      </c>
      <c r="D14" s="101"/>
    </row>
    <row r="15" spans="1:4" s="89" customFormat="1" ht="24" customHeight="1">
      <c r="A15" s="97" t="s">
        <v>1255</v>
      </c>
      <c r="B15" s="98"/>
      <c r="C15" s="99">
        <v>860</v>
      </c>
      <c r="D15" s="97"/>
    </row>
    <row r="16" spans="1:4" ht="24" customHeight="1">
      <c r="A16" s="101" t="s">
        <v>1256</v>
      </c>
      <c r="B16" s="102" t="s">
        <v>1257</v>
      </c>
      <c r="C16" s="103">
        <v>47</v>
      </c>
      <c r="D16" s="101"/>
    </row>
    <row r="17" spans="1:4" ht="24" customHeight="1">
      <c r="A17" s="101" t="s">
        <v>1258</v>
      </c>
      <c r="B17" s="102" t="s">
        <v>1259</v>
      </c>
      <c r="C17" s="103">
        <v>354</v>
      </c>
      <c r="D17" s="101"/>
    </row>
    <row r="18" spans="1:4" ht="24" customHeight="1">
      <c r="A18" s="101" t="s">
        <v>1260</v>
      </c>
      <c r="B18" s="102" t="s">
        <v>1261</v>
      </c>
      <c r="C18" s="103">
        <v>450</v>
      </c>
      <c r="D18" s="101"/>
    </row>
    <row r="19" spans="1:4" ht="24" customHeight="1">
      <c r="A19" s="101" t="s">
        <v>1262</v>
      </c>
      <c r="B19" s="102" t="s">
        <v>1263</v>
      </c>
      <c r="C19" s="103">
        <v>9</v>
      </c>
      <c r="D19" s="101"/>
    </row>
    <row r="20" spans="1:4" s="89" customFormat="1" ht="24" customHeight="1">
      <c r="A20" s="97" t="s">
        <v>1264</v>
      </c>
      <c r="B20" s="98"/>
      <c r="C20" s="99">
        <v>62</v>
      </c>
      <c r="D20" s="97"/>
    </row>
    <row r="21" spans="1:4" ht="24" customHeight="1">
      <c r="A21" s="101" t="s">
        <v>1265</v>
      </c>
      <c r="B21" s="102" t="s">
        <v>1266</v>
      </c>
      <c r="C21" s="103">
        <v>62</v>
      </c>
      <c r="D21" s="101"/>
    </row>
    <row r="22" spans="1:4" s="89" customFormat="1" ht="24" customHeight="1">
      <c r="A22" s="97" t="s">
        <v>447</v>
      </c>
      <c r="B22" s="98"/>
      <c r="C22" s="99">
        <v>110</v>
      </c>
      <c r="D22" s="97"/>
    </row>
    <row r="23" spans="1:4" ht="24" customHeight="1">
      <c r="A23" s="101" t="s">
        <v>1267</v>
      </c>
      <c r="B23" s="102" t="s">
        <v>1268</v>
      </c>
      <c r="C23" s="103">
        <v>110</v>
      </c>
      <c r="D23" s="101"/>
    </row>
  </sheetData>
  <sheetProtection/>
  <mergeCells count="2">
    <mergeCell ref="A1:D1"/>
    <mergeCell ref="C2:D2"/>
  </mergeCells>
  <printOptions horizontalCentered="1"/>
  <pageMargins left="0.7513888888888889" right="0.7513888888888889" top="0.7986111111111112" bottom="0.7986111111111112" header="0.5" footer="0.5"/>
  <pageSetup firstPageNumber="74" useFirstPageNumber="1" horizontalDpi="600" verticalDpi="600" orientation="landscape" paperSize="9"/>
  <headerFooter scaleWithDoc="0" alignWithMargins="0">
    <oddFooter xml:space="preserve">&amp;C- &amp;P - </oddFooter>
  </headerFooter>
</worksheet>
</file>

<file path=xl/worksheets/sheet19.xml><?xml version="1.0" encoding="utf-8"?>
<worksheet xmlns="http://schemas.openxmlformats.org/spreadsheetml/2006/main" xmlns:r="http://schemas.openxmlformats.org/officeDocument/2006/relationships">
  <dimension ref="A1:IT15"/>
  <sheetViews>
    <sheetView zoomScaleSheetLayoutView="100" workbookViewId="0" topLeftCell="A1">
      <selection activeCell="H7" sqref="H7"/>
    </sheetView>
  </sheetViews>
  <sheetFormatPr defaultColWidth="9.00390625" defaultRowHeight="14.25"/>
  <cols>
    <col min="1" max="1" width="30.125" style="73" customWidth="1"/>
    <col min="2" max="2" width="7.375" style="74" customWidth="1"/>
    <col min="3" max="3" width="8.50390625" style="74" customWidth="1"/>
    <col min="4" max="4" width="10.125" style="74" customWidth="1"/>
    <col min="5" max="5" width="34.875" style="74" customWidth="1"/>
    <col min="6" max="6" width="8.875" style="74" customWidth="1"/>
    <col min="7" max="7" width="7.625" style="74" customWidth="1"/>
    <col min="8" max="8" width="9.50390625" style="74" customWidth="1"/>
    <col min="9" max="16384" width="9.00390625" style="74" customWidth="1"/>
  </cols>
  <sheetData>
    <row r="1" spans="1:254" s="71" customFormat="1" ht="39.75" customHeight="1">
      <c r="A1" s="75" t="s">
        <v>1269</v>
      </c>
      <c r="B1" s="75"/>
      <c r="C1" s="75"/>
      <c r="D1" s="75"/>
      <c r="E1" s="75"/>
      <c r="F1" s="75"/>
      <c r="G1" s="75"/>
      <c r="H1" s="75"/>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c r="IR1" s="74"/>
      <c r="IS1" s="74"/>
      <c r="IT1" s="74"/>
    </row>
    <row r="2" spans="1:8" s="72" customFormat="1" ht="18.75" customHeight="1">
      <c r="A2" s="49" t="s">
        <v>1270</v>
      </c>
      <c r="H2" s="76" t="s">
        <v>2</v>
      </c>
    </row>
    <row r="3" spans="1:8" s="72" customFormat="1" ht="45.75" customHeight="1">
      <c r="A3" s="77" t="s">
        <v>1271</v>
      </c>
      <c r="B3" s="78" t="s">
        <v>102</v>
      </c>
      <c r="C3" s="78" t="s">
        <v>1272</v>
      </c>
      <c r="D3" s="78" t="s">
        <v>1273</v>
      </c>
      <c r="E3" s="77" t="s">
        <v>510</v>
      </c>
      <c r="F3" s="78" t="s">
        <v>1274</v>
      </c>
      <c r="G3" s="78" t="s">
        <v>648</v>
      </c>
      <c r="H3" s="78" t="s">
        <v>1273</v>
      </c>
    </row>
    <row r="4" spans="1:8" s="72" customFormat="1" ht="25.5" customHeight="1">
      <c r="A4" s="79" t="s">
        <v>513</v>
      </c>
      <c r="B4" s="80"/>
      <c r="C4" s="80"/>
      <c r="D4" s="80"/>
      <c r="E4" s="79" t="s">
        <v>514</v>
      </c>
      <c r="F4" s="80"/>
      <c r="G4" s="80"/>
      <c r="H4" s="80"/>
    </row>
    <row r="5" spans="1:8" s="72" customFormat="1" ht="25.5" customHeight="1">
      <c r="A5" s="79" t="s">
        <v>515</v>
      </c>
      <c r="B5" s="80"/>
      <c r="C5" s="80"/>
      <c r="D5" s="80"/>
      <c r="E5" s="79" t="s">
        <v>516</v>
      </c>
      <c r="F5" s="23">
        <v>3</v>
      </c>
      <c r="G5" s="23">
        <v>12</v>
      </c>
      <c r="H5" s="23"/>
    </row>
    <row r="6" spans="1:8" s="72" customFormat="1" ht="25.5" customHeight="1">
      <c r="A6" s="79" t="s">
        <v>517</v>
      </c>
      <c r="B6" s="80"/>
      <c r="C6" s="80"/>
      <c r="D6" s="80"/>
      <c r="E6" s="79"/>
      <c r="F6" s="80"/>
      <c r="G6" s="80"/>
      <c r="H6" s="80"/>
    </row>
    <row r="7" spans="1:8" s="72" customFormat="1" ht="25.5" customHeight="1">
      <c r="A7" s="79" t="s">
        <v>518</v>
      </c>
      <c r="B7" s="80"/>
      <c r="C7" s="80"/>
      <c r="D7" s="80"/>
      <c r="E7" s="79"/>
      <c r="F7" s="80"/>
      <c r="G7" s="80"/>
      <c r="H7" s="80"/>
    </row>
    <row r="8" spans="1:8" s="72" customFormat="1" ht="33.75" customHeight="1">
      <c r="A8" s="79" t="s">
        <v>519</v>
      </c>
      <c r="B8" s="80"/>
      <c r="C8" s="80"/>
      <c r="D8" s="80"/>
      <c r="E8" s="79"/>
      <c r="F8" s="80"/>
      <c r="G8" s="80"/>
      <c r="H8" s="80"/>
    </row>
    <row r="9" spans="1:8" s="72" customFormat="1" ht="25.5" customHeight="1">
      <c r="A9" s="79"/>
      <c r="B9" s="80"/>
      <c r="C9" s="80"/>
      <c r="D9" s="80"/>
      <c r="E9" s="79"/>
      <c r="F9" s="80"/>
      <c r="G9" s="80"/>
      <c r="H9" s="80"/>
    </row>
    <row r="10" spans="1:8" s="72" customFormat="1" ht="25.5" customHeight="1">
      <c r="A10" s="81" t="s">
        <v>520</v>
      </c>
      <c r="B10" s="82"/>
      <c r="C10" s="82"/>
      <c r="D10" s="82"/>
      <c r="E10" s="81" t="s">
        <v>521</v>
      </c>
      <c r="F10" s="83"/>
      <c r="G10" s="83"/>
      <c r="H10" s="83"/>
    </row>
    <row r="11" spans="1:8" s="72" customFormat="1" ht="25.5" customHeight="1">
      <c r="A11" s="84"/>
      <c r="B11" s="83"/>
      <c r="C11" s="83"/>
      <c r="D11" s="83"/>
      <c r="E11" s="84"/>
      <c r="F11" s="83"/>
      <c r="G11" s="83"/>
      <c r="H11" s="83"/>
    </row>
    <row r="12" spans="1:8" s="72" customFormat="1" ht="25.5" customHeight="1">
      <c r="A12" s="79" t="s">
        <v>522</v>
      </c>
      <c r="B12" s="23">
        <v>12</v>
      </c>
      <c r="C12" s="23">
        <v>12</v>
      </c>
      <c r="D12" s="85">
        <v>1</v>
      </c>
      <c r="E12" s="79" t="s">
        <v>523</v>
      </c>
      <c r="F12" s="22"/>
      <c r="G12" s="22"/>
      <c r="H12" s="22"/>
    </row>
    <row r="13" spans="1:8" s="72" customFormat="1" ht="25.5" customHeight="1">
      <c r="A13" s="84"/>
      <c r="B13" s="83"/>
      <c r="C13" s="83"/>
      <c r="D13" s="83"/>
      <c r="E13" s="84"/>
      <c r="F13" s="83"/>
      <c r="G13" s="83"/>
      <c r="H13" s="83"/>
    </row>
    <row r="14" spans="1:8" s="72" customFormat="1" ht="25.5" customHeight="1">
      <c r="A14" s="86" t="s">
        <v>1275</v>
      </c>
      <c r="B14" s="87">
        <v>12</v>
      </c>
      <c r="C14" s="87">
        <v>12</v>
      </c>
      <c r="D14" s="88">
        <v>1</v>
      </c>
      <c r="E14" s="86" t="s">
        <v>1276</v>
      </c>
      <c r="F14" s="87">
        <v>3</v>
      </c>
      <c r="G14" s="87">
        <v>12</v>
      </c>
      <c r="H14" s="87"/>
    </row>
    <row r="15" s="72" customFormat="1" ht="20.25" customHeight="1">
      <c r="A15" s="73"/>
    </row>
  </sheetData>
  <sheetProtection/>
  <mergeCells count="1">
    <mergeCell ref="A1:H1"/>
  </mergeCells>
  <printOptions horizontalCentered="1"/>
  <pageMargins left="0.7513888888888889" right="0.7513888888888889" top="1" bottom="1" header="0.5118055555555555" footer="0.5118055555555555"/>
  <pageSetup firstPageNumber="76" useFirstPageNumber="1" horizontalDpi="600" verticalDpi="600" orientation="landscape" paperSize="9"/>
  <headerFooter scaleWithDoc="0" alignWithMargins="0">
    <oddFooter>&amp;L&amp;"宋体"&amp;12&amp;C&amp;"宋体"&amp;12- &amp;P - &amp;R&amp;"宋体"&amp;12</oddFooter>
  </headerFooter>
</worksheet>
</file>

<file path=xl/worksheets/sheet2.xml><?xml version="1.0" encoding="utf-8"?>
<worksheet xmlns="http://schemas.openxmlformats.org/spreadsheetml/2006/main" xmlns:r="http://schemas.openxmlformats.org/officeDocument/2006/relationships">
  <dimension ref="A1:F25"/>
  <sheetViews>
    <sheetView showZeros="0" workbookViewId="0" topLeftCell="A1">
      <selection activeCell="A19" sqref="A19"/>
    </sheetView>
  </sheetViews>
  <sheetFormatPr defaultColWidth="9.00390625" defaultRowHeight="14.25"/>
  <cols>
    <col min="1" max="1" width="49.625" style="209" customWidth="1"/>
    <col min="2" max="2" width="13.50390625" style="209" customWidth="1"/>
    <col min="3" max="3" width="14.00390625" style="209" customWidth="1"/>
    <col min="4" max="4" width="12.00390625" style="209" customWidth="1"/>
    <col min="5" max="5" width="14.625" style="209" customWidth="1"/>
    <col min="6" max="6" width="24.375" style="209" customWidth="1"/>
    <col min="7" max="16384" width="9.00390625" style="209" customWidth="1"/>
  </cols>
  <sheetData>
    <row r="1" spans="1:6" ht="22.5" customHeight="1">
      <c r="A1" s="48" t="s">
        <v>99</v>
      </c>
      <c r="B1" s="48"/>
      <c r="C1" s="48"/>
      <c r="D1" s="48"/>
      <c r="E1" s="48"/>
      <c r="F1" s="48"/>
    </row>
    <row r="2" spans="1:6" s="158" customFormat="1" ht="16.5" customHeight="1">
      <c r="A2" s="319" t="s">
        <v>1</v>
      </c>
      <c r="B2" s="320"/>
      <c r="C2" s="320"/>
      <c r="D2" s="321" t="s">
        <v>2</v>
      </c>
      <c r="E2" s="321"/>
      <c r="F2" s="321"/>
    </row>
    <row r="3" spans="1:6" s="242" customFormat="1" ht="19.5" customHeight="1">
      <c r="A3" s="246" t="s">
        <v>100</v>
      </c>
      <c r="B3" s="247" t="s">
        <v>101</v>
      </c>
      <c r="C3" s="247" t="s">
        <v>102</v>
      </c>
      <c r="D3" s="247" t="s">
        <v>103</v>
      </c>
      <c r="E3" s="247" t="s">
        <v>104</v>
      </c>
      <c r="F3" s="247" t="s">
        <v>105</v>
      </c>
    </row>
    <row r="4" spans="1:6" s="43" customFormat="1" ht="19.5" customHeight="1">
      <c r="A4" s="322" t="s">
        <v>106</v>
      </c>
      <c r="B4" s="323">
        <f>SUM(B5:B17)</f>
        <v>28000</v>
      </c>
      <c r="C4" s="323">
        <f>SUM(C5:C17)</f>
        <v>42127</v>
      </c>
      <c r="D4" s="175">
        <f aca="true" t="shared" si="0" ref="D4:D8">C4/B4</f>
        <v>1.5045357142857143</v>
      </c>
      <c r="E4" s="175">
        <v>0.6093</v>
      </c>
      <c r="F4" s="324"/>
    </row>
    <row r="5" spans="1:6" ht="19.5" customHeight="1">
      <c r="A5" s="55" t="s">
        <v>107</v>
      </c>
      <c r="B5" s="295">
        <v>10327</v>
      </c>
      <c r="C5" s="150">
        <v>16663</v>
      </c>
      <c r="D5" s="166">
        <f t="shared" si="0"/>
        <v>1.6135373293308801</v>
      </c>
      <c r="E5" s="325">
        <v>0.6559</v>
      </c>
      <c r="F5" s="326" t="s">
        <v>108</v>
      </c>
    </row>
    <row r="6" spans="1:6" ht="19.5" customHeight="1">
      <c r="A6" s="55" t="s">
        <v>109</v>
      </c>
      <c r="B6" s="295">
        <v>3190</v>
      </c>
      <c r="C6" s="150">
        <v>6350</v>
      </c>
      <c r="D6" s="166">
        <f t="shared" si="0"/>
        <v>1.9905956112852665</v>
      </c>
      <c r="E6" s="325">
        <v>1.0923</v>
      </c>
      <c r="F6" s="327"/>
    </row>
    <row r="7" spans="1:6" ht="19.5" customHeight="1">
      <c r="A7" s="55" t="s">
        <v>110</v>
      </c>
      <c r="B7" s="295">
        <v>4113</v>
      </c>
      <c r="C7" s="150">
        <v>7729</v>
      </c>
      <c r="D7" s="166">
        <f t="shared" si="0"/>
        <v>1.8791636275224897</v>
      </c>
      <c r="E7" s="325">
        <v>0.9879000000000001</v>
      </c>
      <c r="F7" s="328"/>
    </row>
    <row r="8" spans="1:6" ht="19.5" customHeight="1">
      <c r="A8" s="55" t="s">
        <v>111</v>
      </c>
      <c r="B8" s="295">
        <v>165</v>
      </c>
      <c r="C8" s="150">
        <v>182</v>
      </c>
      <c r="D8" s="166">
        <f t="shared" si="0"/>
        <v>1.103030303030303</v>
      </c>
      <c r="E8" s="325">
        <v>0.1375</v>
      </c>
      <c r="F8" s="329"/>
    </row>
    <row r="9" spans="1:6" ht="19.5" customHeight="1">
      <c r="A9" s="55" t="s">
        <v>112</v>
      </c>
      <c r="B9" s="295">
        <v>1600</v>
      </c>
      <c r="C9" s="150">
        <v>2441</v>
      </c>
      <c r="D9" s="166">
        <f aca="true" t="shared" si="1" ref="D9:D25">C9/B9</f>
        <v>1.525625</v>
      </c>
      <c r="E9" s="325">
        <v>0.6219</v>
      </c>
      <c r="F9" s="330"/>
    </row>
    <row r="10" spans="1:6" ht="19.5" customHeight="1">
      <c r="A10" s="55" t="s">
        <v>113</v>
      </c>
      <c r="B10" s="295">
        <v>700</v>
      </c>
      <c r="C10" s="150">
        <v>468</v>
      </c>
      <c r="D10" s="166">
        <f t="shared" si="1"/>
        <v>0.6685714285714286</v>
      </c>
      <c r="E10" s="325">
        <v>-0.31379999999999997</v>
      </c>
      <c r="F10" s="330"/>
    </row>
    <row r="11" spans="1:6" ht="19.5" customHeight="1">
      <c r="A11" s="55" t="s">
        <v>114</v>
      </c>
      <c r="B11" s="295">
        <v>900</v>
      </c>
      <c r="C11" s="150">
        <v>1079</v>
      </c>
      <c r="D11" s="166">
        <f t="shared" si="1"/>
        <v>1.198888888888889</v>
      </c>
      <c r="E11" s="325">
        <v>0.2192</v>
      </c>
      <c r="F11" s="330"/>
    </row>
    <row r="12" spans="1:6" ht="19.5" customHeight="1">
      <c r="A12" s="55" t="s">
        <v>115</v>
      </c>
      <c r="B12" s="295">
        <v>5500</v>
      </c>
      <c r="C12" s="150">
        <v>5799</v>
      </c>
      <c r="D12" s="166">
        <f t="shared" si="1"/>
        <v>1.0543636363636364</v>
      </c>
      <c r="E12" s="325">
        <v>0.10880000000000001</v>
      </c>
      <c r="F12" s="254"/>
    </row>
    <row r="13" spans="1:6" ht="19.5" customHeight="1">
      <c r="A13" s="55" t="s">
        <v>116</v>
      </c>
      <c r="B13" s="295">
        <v>10</v>
      </c>
      <c r="C13" s="150">
        <v>2</v>
      </c>
      <c r="D13" s="166">
        <f t="shared" si="1"/>
        <v>0.2</v>
      </c>
      <c r="E13" s="325">
        <v>-0.7143</v>
      </c>
      <c r="F13" s="330"/>
    </row>
    <row r="14" spans="1:6" ht="19.5" customHeight="1">
      <c r="A14" s="55" t="s">
        <v>117</v>
      </c>
      <c r="B14" s="295">
        <v>480</v>
      </c>
      <c r="C14" s="150">
        <v>473</v>
      </c>
      <c r="D14" s="166">
        <f t="shared" si="1"/>
        <v>0.9854166666666667</v>
      </c>
      <c r="E14" s="325">
        <v>0.04190000000000001</v>
      </c>
      <c r="F14" s="330"/>
    </row>
    <row r="15" spans="1:6" ht="24" customHeight="1">
      <c r="A15" s="55" t="s">
        <v>118</v>
      </c>
      <c r="B15" s="295">
        <v>50</v>
      </c>
      <c r="C15" s="150">
        <v>202</v>
      </c>
      <c r="D15" s="166">
        <f t="shared" si="1"/>
        <v>4.04</v>
      </c>
      <c r="E15" s="325">
        <v>-1.3084</v>
      </c>
      <c r="F15" s="254" t="s">
        <v>119</v>
      </c>
    </row>
    <row r="16" spans="1:6" ht="27" customHeight="1">
      <c r="A16" s="55" t="s">
        <v>120</v>
      </c>
      <c r="B16" s="295">
        <v>140</v>
      </c>
      <c r="C16" s="150">
        <v>315</v>
      </c>
      <c r="D16" s="166">
        <f t="shared" si="1"/>
        <v>2.25</v>
      </c>
      <c r="E16" s="325">
        <v>1.2826</v>
      </c>
      <c r="F16" s="254" t="s">
        <v>121</v>
      </c>
    </row>
    <row r="17" spans="1:6" ht="19.5" customHeight="1">
      <c r="A17" s="55" t="s">
        <v>122</v>
      </c>
      <c r="B17" s="295">
        <v>825</v>
      </c>
      <c r="C17" s="150">
        <v>424</v>
      </c>
      <c r="D17" s="166">
        <f t="shared" si="1"/>
        <v>0.5139393939393939</v>
      </c>
      <c r="E17" s="325">
        <v>-0.45990000000000003</v>
      </c>
      <c r="F17" s="330"/>
    </row>
    <row r="18" spans="1:6" s="241" customFormat="1" ht="19.5" customHeight="1">
      <c r="A18" s="322" t="s">
        <v>123</v>
      </c>
      <c r="B18" s="323">
        <f>SUM(B19:B24)</f>
        <v>5000</v>
      </c>
      <c r="C18" s="323">
        <f>SUM(C19:C24)</f>
        <v>13073</v>
      </c>
      <c r="D18" s="175">
        <f t="shared" si="1"/>
        <v>2.6146</v>
      </c>
      <c r="E18" s="331">
        <v>1.6838</v>
      </c>
      <c r="F18" s="332"/>
    </row>
    <row r="19" spans="1:6" ht="19.5" customHeight="1">
      <c r="A19" s="55" t="s">
        <v>124</v>
      </c>
      <c r="B19" s="333">
        <v>2300</v>
      </c>
      <c r="C19" s="150">
        <v>3286</v>
      </c>
      <c r="D19" s="166">
        <f t="shared" si="1"/>
        <v>1.4286956521739131</v>
      </c>
      <c r="E19" s="325">
        <v>0.42869999999999997</v>
      </c>
      <c r="F19" s="330"/>
    </row>
    <row r="20" spans="1:6" ht="19.5" customHeight="1">
      <c r="A20" s="59" t="s">
        <v>125</v>
      </c>
      <c r="B20" s="295">
        <v>600</v>
      </c>
      <c r="C20" s="150">
        <v>250</v>
      </c>
      <c r="D20" s="166">
        <f t="shared" si="1"/>
        <v>0.4166666666666667</v>
      </c>
      <c r="E20" s="325">
        <v>4.814</v>
      </c>
      <c r="F20" s="254" t="s">
        <v>126</v>
      </c>
    </row>
    <row r="21" spans="1:6" ht="19.5" customHeight="1">
      <c r="A21" s="59" t="s">
        <v>127</v>
      </c>
      <c r="B21" s="295">
        <v>2000</v>
      </c>
      <c r="C21" s="150">
        <v>7382</v>
      </c>
      <c r="D21" s="166">
        <f t="shared" si="1"/>
        <v>3.691</v>
      </c>
      <c r="E21" s="325">
        <v>3.0273000000000003</v>
      </c>
      <c r="F21" s="254" t="s">
        <v>128</v>
      </c>
    </row>
    <row r="22" spans="1:6" ht="27" customHeight="1">
      <c r="A22" s="59" t="s">
        <v>129</v>
      </c>
      <c r="B22" s="150"/>
      <c r="C22" s="150">
        <v>1717</v>
      </c>
      <c r="D22" s="166"/>
      <c r="E22" s="325">
        <v>2.1332</v>
      </c>
      <c r="F22" s="254" t="s">
        <v>130</v>
      </c>
    </row>
    <row r="23" spans="1:6" ht="19.5" customHeight="1">
      <c r="A23" s="59" t="s">
        <v>131</v>
      </c>
      <c r="B23" s="150">
        <v>100</v>
      </c>
      <c r="C23" s="150">
        <v>171</v>
      </c>
      <c r="D23" s="166">
        <f>C23/B23</f>
        <v>1.71</v>
      </c>
      <c r="E23" s="325">
        <v>0.2214</v>
      </c>
      <c r="F23" s="295"/>
    </row>
    <row r="24" spans="1:6" s="242" customFormat="1" ht="19.5" customHeight="1">
      <c r="A24" s="59" t="s">
        <v>132</v>
      </c>
      <c r="B24" s="334"/>
      <c r="C24" s="150">
        <v>267</v>
      </c>
      <c r="D24" s="166"/>
      <c r="E24" s="335"/>
      <c r="F24" s="246"/>
    </row>
    <row r="25" spans="1:6" ht="19.5" customHeight="1">
      <c r="A25" s="336" t="s">
        <v>133</v>
      </c>
      <c r="B25" s="337">
        <f>B4+B18</f>
        <v>33000</v>
      </c>
      <c r="C25" s="337">
        <f>C4+C18</f>
        <v>55200</v>
      </c>
      <c r="D25" s="175">
        <f t="shared" si="1"/>
        <v>1.6727272727272726</v>
      </c>
      <c r="E25" s="331">
        <v>0.7779</v>
      </c>
      <c r="F25" s="291"/>
    </row>
  </sheetData>
  <sheetProtection/>
  <mergeCells count="3">
    <mergeCell ref="A1:F1"/>
    <mergeCell ref="D2:F2"/>
    <mergeCell ref="F5:F7"/>
  </mergeCells>
  <printOptions horizontalCentered="1"/>
  <pageMargins left="0.7513888888888889" right="0.5506944444444445" top="0.5902777777777778" bottom="0.39305555555555555" header="0.5118055555555555" footer="0.3104166666666667"/>
  <pageSetup firstPageNumber="1" useFirstPageNumber="1" horizontalDpi="600" verticalDpi="600" orientation="landscape" paperSize="9" scale="95"/>
  <headerFooter scaleWithDoc="0" alignWithMargins="0">
    <oddFooter xml:space="preserve">&amp;C- &amp;P - </oddFooter>
  </headerFooter>
</worksheet>
</file>

<file path=xl/worksheets/sheet20.xml><?xml version="1.0" encoding="utf-8"?>
<worksheet xmlns="http://schemas.openxmlformats.org/spreadsheetml/2006/main" xmlns:r="http://schemas.openxmlformats.org/officeDocument/2006/relationships">
  <dimension ref="A1:P11"/>
  <sheetViews>
    <sheetView workbookViewId="0" topLeftCell="A1">
      <pane xSplit="1" ySplit="1" topLeftCell="B2" activePane="bottomRight" state="frozen"/>
      <selection pane="bottomRight" activeCell="C4" sqref="C4"/>
    </sheetView>
  </sheetViews>
  <sheetFormatPr defaultColWidth="9.00390625" defaultRowHeight="14.25"/>
  <cols>
    <col min="1" max="1" width="30.75390625" style="46" customWidth="1"/>
    <col min="2" max="2" width="13.875" style="46" customWidth="1"/>
    <col min="3" max="3" width="15.75390625" style="46" customWidth="1"/>
    <col min="4" max="4" width="12.875" style="46" customWidth="1"/>
    <col min="5" max="5" width="13.75390625" style="46" customWidth="1"/>
    <col min="6" max="6" width="13.375" style="46" customWidth="1"/>
    <col min="7" max="7" width="22.625" style="46" customWidth="1"/>
    <col min="8" max="8" width="8.875" style="46" customWidth="1"/>
    <col min="9" max="16" width="9.00390625" style="46" customWidth="1"/>
    <col min="17" max="16384" width="9.00390625" style="46" customWidth="1"/>
  </cols>
  <sheetData>
    <row r="1" spans="1:7" ht="59.25" customHeight="1">
      <c r="A1" s="47" t="s">
        <v>1277</v>
      </c>
      <c r="B1" s="48"/>
      <c r="C1" s="48"/>
      <c r="D1" s="48"/>
      <c r="E1" s="48"/>
      <c r="F1" s="48"/>
      <c r="G1" s="48"/>
    </row>
    <row r="2" spans="1:16" s="42" customFormat="1" ht="25.5" customHeight="1">
      <c r="A2" s="49" t="s">
        <v>1278</v>
      </c>
      <c r="B2" s="49"/>
      <c r="C2" s="50"/>
      <c r="D2" s="50"/>
      <c r="E2" s="51" t="s">
        <v>2</v>
      </c>
      <c r="F2" s="51"/>
      <c r="G2" s="51"/>
      <c r="H2" s="43"/>
      <c r="I2" s="43"/>
      <c r="J2" s="43"/>
      <c r="K2" s="43"/>
      <c r="L2" s="43"/>
      <c r="M2" s="43"/>
      <c r="N2" s="43"/>
      <c r="O2" s="43"/>
      <c r="P2" s="43"/>
    </row>
    <row r="3" spans="1:7" s="43" customFormat="1" ht="48" customHeight="1">
      <c r="A3" s="52" t="s">
        <v>527</v>
      </c>
      <c r="B3" s="52" t="s">
        <v>507</v>
      </c>
      <c r="C3" s="53" t="s">
        <v>1279</v>
      </c>
      <c r="D3" s="53" t="s">
        <v>1280</v>
      </c>
      <c r="E3" s="53" t="s">
        <v>1281</v>
      </c>
      <c r="F3" s="54" t="s">
        <v>1282</v>
      </c>
      <c r="G3" s="53" t="s">
        <v>650</v>
      </c>
    </row>
    <row r="4" spans="1:7" s="44" customFormat="1" ht="27.75" customHeight="1">
      <c r="A4" s="55" t="s">
        <v>1283</v>
      </c>
      <c r="B4" s="56"/>
      <c r="C4" s="56">
        <v>5629</v>
      </c>
      <c r="D4" s="56">
        <v>65</v>
      </c>
      <c r="E4" s="56">
        <v>7597</v>
      </c>
      <c r="F4" s="56">
        <f>B4+C4-E4</f>
        <v>-1968</v>
      </c>
      <c r="G4" s="57"/>
    </row>
    <row r="5" spans="1:7" s="44" customFormat="1" ht="27.75" customHeight="1">
      <c r="A5" s="55" t="s">
        <v>1284</v>
      </c>
      <c r="B5" s="56">
        <v>6592</v>
      </c>
      <c r="C5" s="56">
        <v>10149</v>
      </c>
      <c r="D5" s="56">
        <v>3200</v>
      </c>
      <c r="E5" s="56">
        <v>13970</v>
      </c>
      <c r="F5" s="58">
        <f>B5+C5-E5</f>
        <v>2771</v>
      </c>
      <c r="G5" s="57"/>
    </row>
    <row r="6" spans="1:7" s="44" customFormat="1" ht="27.75" customHeight="1">
      <c r="A6" s="59" t="s">
        <v>1285</v>
      </c>
      <c r="B6" s="58">
        <v>10877</v>
      </c>
      <c r="C6" s="58">
        <v>5966</v>
      </c>
      <c r="D6" s="58">
        <v>2633</v>
      </c>
      <c r="E6" s="58">
        <v>2647</v>
      </c>
      <c r="F6" s="58">
        <f>B6+C6-E6</f>
        <v>14196</v>
      </c>
      <c r="G6" s="57"/>
    </row>
    <row r="7" spans="1:7" s="44" customFormat="1" ht="27.75" customHeight="1">
      <c r="A7" s="59" t="s">
        <v>1286</v>
      </c>
      <c r="B7" s="58">
        <v>499</v>
      </c>
      <c r="C7" s="58">
        <v>988</v>
      </c>
      <c r="D7" s="58">
        <v>444</v>
      </c>
      <c r="E7" s="58">
        <v>392</v>
      </c>
      <c r="F7" s="58">
        <f>B7+C7-E7</f>
        <v>1095</v>
      </c>
      <c r="G7" s="60"/>
    </row>
    <row r="8" spans="1:7" ht="27.75" customHeight="1">
      <c r="A8" s="61"/>
      <c r="B8" s="62"/>
      <c r="C8" s="63"/>
      <c r="D8" s="63"/>
      <c r="E8" s="63"/>
      <c r="F8" s="63"/>
      <c r="G8" s="64"/>
    </row>
    <row r="9" spans="1:7" ht="27.75" customHeight="1">
      <c r="A9" s="65"/>
      <c r="B9" s="66"/>
      <c r="C9" s="63"/>
      <c r="D9" s="63"/>
      <c r="E9" s="63"/>
      <c r="F9" s="67"/>
      <c r="G9" s="63"/>
    </row>
    <row r="10" spans="1:7" ht="27.75" customHeight="1">
      <c r="A10" s="68"/>
      <c r="B10" s="69"/>
      <c r="C10" s="63"/>
      <c r="D10" s="63"/>
      <c r="E10" s="63"/>
      <c r="F10" s="67"/>
      <c r="G10" s="63"/>
    </row>
    <row r="11" spans="1:7" s="45" customFormat="1" ht="27.75" customHeight="1">
      <c r="A11" s="52" t="s">
        <v>524</v>
      </c>
      <c r="B11" s="70">
        <f>SUM(B4:B8)</f>
        <v>17968</v>
      </c>
      <c r="C11" s="70">
        <f>SUM(C4:C8)</f>
        <v>22732</v>
      </c>
      <c r="D11" s="70">
        <f>SUM(D4:D8)</f>
        <v>6342</v>
      </c>
      <c r="E11" s="70">
        <f>SUM(E4:E8)</f>
        <v>24606</v>
      </c>
      <c r="F11" s="70">
        <f>SUM(F4:F8)</f>
        <v>16094</v>
      </c>
      <c r="G11" s="52"/>
    </row>
  </sheetData>
  <sheetProtection/>
  <mergeCells count="2">
    <mergeCell ref="A1:G1"/>
    <mergeCell ref="E2:G2"/>
  </mergeCells>
  <printOptions horizontalCentered="1"/>
  <pageMargins left="0.7513888888888889" right="0.5506944444444445" top="0.7909722222222222" bottom="0.7909722222222222" header="0.5118055555555555" footer="0.5118055555555555"/>
  <pageSetup firstPageNumber="77" useFirstPageNumber="1" horizontalDpi="600" verticalDpi="600" orientation="landscape" paperSize="9" scale="95"/>
  <headerFooter scaleWithDoc="0" alignWithMargins="0">
    <oddFooter xml:space="preserve">&amp;C- &amp;P - </oddFooter>
  </headerFooter>
</worksheet>
</file>

<file path=xl/worksheets/sheet21.xml><?xml version="1.0" encoding="utf-8"?>
<worksheet xmlns="http://schemas.openxmlformats.org/spreadsheetml/2006/main" xmlns:r="http://schemas.openxmlformats.org/officeDocument/2006/relationships">
  <sheetPr>
    <tabColor indexed="24"/>
  </sheetPr>
  <dimension ref="A1:E8"/>
  <sheetViews>
    <sheetView zoomScaleSheetLayoutView="100" workbookViewId="0" topLeftCell="A1">
      <selection activeCell="D8" sqref="D8"/>
    </sheetView>
  </sheetViews>
  <sheetFormatPr defaultColWidth="9.00390625" defaultRowHeight="14.25"/>
  <cols>
    <col min="1" max="1" width="35.75390625" style="27" customWidth="1"/>
    <col min="2" max="4" width="19.625" style="27" customWidth="1"/>
    <col min="5" max="5" width="43.75390625" style="27" customWidth="1"/>
    <col min="6" max="16384" width="9.00390625" style="27" customWidth="1"/>
  </cols>
  <sheetData>
    <row r="1" spans="1:5" s="27" customFormat="1" ht="29.25" customHeight="1">
      <c r="A1" s="31" t="s">
        <v>1287</v>
      </c>
      <c r="B1" s="31"/>
      <c r="C1" s="31"/>
      <c r="D1" s="31"/>
      <c r="E1" s="31"/>
    </row>
    <row r="2" spans="1:5" s="28" customFormat="1" ht="18.75" customHeight="1">
      <c r="A2" s="30" t="s">
        <v>1288</v>
      </c>
      <c r="B2" s="30"/>
      <c r="C2" s="30"/>
      <c r="D2" s="30"/>
      <c r="E2" s="32" t="s">
        <v>2</v>
      </c>
    </row>
    <row r="3" spans="1:5" s="29" customFormat="1" ht="37.5" customHeight="1">
      <c r="A3" s="33" t="s">
        <v>6</v>
      </c>
      <c r="B3" s="34" t="s">
        <v>537</v>
      </c>
      <c r="C3" s="35"/>
      <c r="D3" s="36"/>
      <c r="E3" s="37" t="s">
        <v>538</v>
      </c>
    </row>
    <row r="4" spans="1:5" s="29" customFormat="1" ht="37.5" customHeight="1">
      <c r="A4" s="38"/>
      <c r="B4" s="37" t="s">
        <v>1289</v>
      </c>
      <c r="C4" s="37" t="s">
        <v>1290</v>
      </c>
      <c r="D4" s="37" t="s">
        <v>1291</v>
      </c>
      <c r="E4" s="37"/>
    </row>
    <row r="5" spans="1:5" s="30" customFormat="1" ht="37.5" customHeight="1">
      <c r="A5" s="39" t="s">
        <v>1292</v>
      </c>
      <c r="B5" s="40">
        <f>SUM(C5:D5)</f>
        <v>86405</v>
      </c>
      <c r="C5" s="40">
        <v>31005</v>
      </c>
      <c r="D5" s="40">
        <v>55400</v>
      </c>
      <c r="E5" s="39"/>
    </row>
    <row r="6" spans="1:5" s="30" customFormat="1" ht="37.5" customHeight="1">
      <c r="A6" s="39" t="s">
        <v>1293</v>
      </c>
      <c r="B6" s="40">
        <f>SUM(C6:D6)</f>
        <v>86405</v>
      </c>
      <c r="C6" s="40">
        <v>31005</v>
      </c>
      <c r="D6" s="40">
        <v>55400</v>
      </c>
      <c r="E6" s="39"/>
    </row>
    <row r="7" spans="1:5" s="30" customFormat="1" ht="37.5" customHeight="1">
      <c r="A7" s="39" t="s">
        <v>1294</v>
      </c>
      <c r="B7" s="40">
        <f>SUM(C7:D7)</f>
        <v>91695.67</v>
      </c>
      <c r="C7" s="40">
        <v>34195.67</v>
      </c>
      <c r="D7" s="40">
        <v>57500</v>
      </c>
      <c r="E7" s="41"/>
    </row>
    <row r="8" spans="1:5" s="30" customFormat="1" ht="37.5" customHeight="1">
      <c r="A8" s="39" t="s">
        <v>1293</v>
      </c>
      <c r="B8" s="40">
        <f>SUM(C8:D8)</f>
        <v>91695.67</v>
      </c>
      <c r="C8" s="40">
        <v>34195.67</v>
      </c>
      <c r="D8" s="40">
        <v>57500</v>
      </c>
      <c r="E8" s="41"/>
    </row>
  </sheetData>
  <sheetProtection/>
  <mergeCells count="3">
    <mergeCell ref="A1:E1"/>
    <mergeCell ref="B3:D3"/>
    <mergeCell ref="A3:A4"/>
  </mergeCells>
  <printOptions horizontalCentered="1"/>
  <pageMargins left="0.9798611111111111" right="0.9798611111111111" top="1.1805555555555556" bottom="0.9798611111111111" header="0.5118055555555555" footer="0.7909722222222222"/>
  <pageSetup firstPageNumber="78" useFirstPageNumber="1" horizontalDpi="600" verticalDpi="600" orientation="landscape" paperSize="9" scale="84"/>
  <headerFooter scaleWithDoc="0" alignWithMargins="0">
    <oddFooter>&amp;L&amp;"SimSun"&amp;9&amp;C&amp;"宋体"&amp;12— &amp;P —&amp;R&amp;"SimSun"&amp;9</oddFooter>
  </headerFooter>
</worksheet>
</file>

<file path=xl/worksheets/sheet22.xml><?xml version="1.0" encoding="utf-8"?>
<worksheet xmlns="http://schemas.openxmlformats.org/spreadsheetml/2006/main" xmlns:r="http://schemas.openxmlformats.org/officeDocument/2006/relationships">
  <dimension ref="A1:IV10"/>
  <sheetViews>
    <sheetView tabSelected="1" zoomScaleSheetLayoutView="100" workbookViewId="0" topLeftCell="A1">
      <selection activeCell="C9" sqref="C9"/>
    </sheetView>
  </sheetViews>
  <sheetFormatPr defaultColWidth="9.00390625" defaultRowHeight="14.25"/>
  <cols>
    <col min="1" max="1" width="39.375" style="4" customWidth="1"/>
    <col min="2" max="2" width="18.00390625" style="4" customWidth="1"/>
    <col min="3" max="3" width="16.75390625" style="4" customWidth="1"/>
    <col min="4" max="4" width="20.875" style="5" customWidth="1"/>
    <col min="5" max="5" width="18.50390625" style="4" customWidth="1"/>
    <col min="6" max="16384" width="9.00390625" style="4" customWidth="1"/>
  </cols>
  <sheetData>
    <row r="1" spans="1:256" ht="38.25" customHeight="1">
      <c r="A1" s="6" t="s">
        <v>1295</v>
      </c>
      <c r="B1" s="7"/>
      <c r="C1" s="8"/>
      <c r="D1" s="9"/>
      <c r="E1" s="6"/>
      <c r="F1" s="10"/>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5" s="1" customFormat="1" ht="36.75" customHeight="1">
      <c r="A2" s="12" t="s">
        <v>1296</v>
      </c>
      <c r="B2" s="13"/>
      <c r="C2" s="13"/>
      <c r="D2" s="14"/>
      <c r="E2" s="15" t="s">
        <v>2</v>
      </c>
    </row>
    <row r="3" spans="1:5" s="2" customFormat="1" ht="49.5" customHeight="1">
      <c r="A3" s="16" t="s">
        <v>536</v>
      </c>
      <c r="B3" s="16" t="s">
        <v>101</v>
      </c>
      <c r="C3" s="16" t="s">
        <v>648</v>
      </c>
      <c r="D3" s="17" t="s">
        <v>1297</v>
      </c>
      <c r="E3" s="16" t="s">
        <v>538</v>
      </c>
    </row>
    <row r="4" spans="1:5" s="3" customFormat="1" ht="39.75" customHeight="1">
      <c r="A4" s="18" t="s">
        <v>1298</v>
      </c>
      <c r="B4" s="19">
        <v>578</v>
      </c>
      <c r="C4" s="19">
        <v>557</v>
      </c>
      <c r="D4" s="20">
        <f aca="true" t="shared" si="0" ref="D4:D7">IF(B4&lt;&gt;0,(C4-B4)/B4,IF(C4=0,0,1))</f>
        <v>-0.03633217993079585</v>
      </c>
      <c r="E4" s="21"/>
    </row>
    <row r="5" spans="1:256" ht="39.75" customHeight="1">
      <c r="A5" s="22" t="s">
        <v>1299</v>
      </c>
      <c r="B5" s="23"/>
      <c r="C5" s="23"/>
      <c r="D5" s="24"/>
      <c r="E5" s="25"/>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39.75" customHeight="1">
      <c r="A6" s="22" t="s">
        <v>1300</v>
      </c>
      <c r="B6" s="23">
        <v>100</v>
      </c>
      <c r="C6" s="23">
        <v>100</v>
      </c>
      <c r="D6" s="24">
        <f t="shared" si="0"/>
        <v>0</v>
      </c>
      <c r="E6" s="25"/>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39.75" customHeight="1">
      <c r="A7" s="22" t="s">
        <v>1301</v>
      </c>
      <c r="B7" s="23">
        <v>478</v>
      </c>
      <c r="C7" s="23">
        <v>457</v>
      </c>
      <c r="D7" s="24">
        <f t="shared" si="0"/>
        <v>-0.043933054393305436</v>
      </c>
      <c r="E7" s="25"/>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19.5" customHeight="1">
      <c r="A8" s="26"/>
      <c r="B8" s="26"/>
      <c r="C8" s="5"/>
      <c r="D8" s="4"/>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19.5" customHeight="1">
      <c r="A9" s="26"/>
      <c r="B9" s="26"/>
      <c r="C9" s="5"/>
      <c r="D9" s="4"/>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14.25">
      <c r="A10" s="26"/>
      <c r="B10" s="26"/>
      <c r="C10" s="5"/>
      <c r="D10" s="4"/>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sheetData>
  <sheetProtection/>
  <mergeCells count="1">
    <mergeCell ref="A1:E1"/>
  </mergeCells>
  <printOptions horizontalCentered="1"/>
  <pageMargins left="0.7513888888888889" right="0.7513888888888889" top="1" bottom="1" header="0.5118055555555555" footer="0.5118055555555555"/>
  <pageSetup firstPageNumber="79" useFirstPageNumber="1" horizontalDpi="600" verticalDpi="600" orientation="landscape" paperSize="9"/>
  <headerFooter scaleWithDoc="0" alignWithMargins="0">
    <oddFooter>&amp;L&amp;"宋体"&amp;12&amp;C&amp;"宋体"&amp;12- &amp;P - &amp;R&amp;"宋体"&amp;12</oddFooter>
  </headerFooter>
</worksheet>
</file>

<file path=xl/worksheets/sheet3.xml><?xml version="1.0" encoding="utf-8"?>
<worksheet xmlns="http://schemas.openxmlformats.org/spreadsheetml/2006/main" xmlns:r="http://schemas.openxmlformats.org/officeDocument/2006/relationships">
  <dimension ref="A1:F392"/>
  <sheetViews>
    <sheetView workbookViewId="0" topLeftCell="A1">
      <pane xSplit="1" ySplit="3" topLeftCell="B4" activePane="bottomRight" state="frozen"/>
      <selection pane="bottomRight" activeCell="D16" sqref="D16"/>
    </sheetView>
  </sheetViews>
  <sheetFormatPr defaultColWidth="9.00390625" defaultRowHeight="14.25"/>
  <cols>
    <col min="1" max="1" width="42.875" style="141" customWidth="1"/>
    <col min="2" max="2" width="13.625" style="141" customWidth="1"/>
    <col min="3" max="3" width="12.375" style="141" customWidth="1"/>
    <col min="4" max="4" width="13.00390625" style="141" customWidth="1"/>
    <col min="5" max="5" width="15.00390625" style="141" customWidth="1"/>
    <col min="6" max="6" width="27.00390625" style="141" customWidth="1"/>
    <col min="7" max="7" width="9.00390625" style="141" customWidth="1"/>
    <col min="8" max="16384" width="9.00390625" style="141" customWidth="1"/>
  </cols>
  <sheetData>
    <row r="1" spans="1:6" ht="19.5" customHeight="1">
      <c r="A1" s="143" t="s">
        <v>134</v>
      </c>
      <c r="B1" s="143"/>
      <c r="C1" s="143"/>
      <c r="D1" s="143"/>
      <c r="E1" s="143"/>
      <c r="F1" s="143"/>
    </row>
    <row r="2" spans="1:6" s="138" customFormat="1" ht="16.5" customHeight="1">
      <c r="A2" s="144" t="s">
        <v>135</v>
      </c>
      <c r="B2" s="145"/>
      <c r="C2" s="145"/>
      <c r="D2" s="146" t="s">
        <v>2</v>
      </c>
      <c r="E2" s="146"/>
      <c r="F2" s="146"/>
    </row>
    <row r="3" spans="1:6" s="140" customFormat="1" ht="35.25" customHeight="1">
      <c r="A3" s="147" t="s">
        <v>136</v>
      </c>
      <c r="B3" s="148" t="s">
        <v>137</v>
      </c>
      <c r="C3" s="148" t="s">
        <v>138</v>
      </c>
      <c r="D3" s="148" t="s">
        <v>139</v>
      </c>
      <c r="E3" s="315" t="s">
        <v>104</v>
      </c>
      <c r="F3" s="148" t="s">
        <v>140</v>
      </c>
    </row>
    <row r="4" spans="1:6" s="140" customFormat="1" ht="19.5" customHeight="1">
      <c r="A4" s="316" t="s">
        <v>141</v>
      </c>
      <c r="B4" s="317">
        <f>B5+B87+B103+B129+B139+B156+B211+B248+B261+B274+B315+B327+B332+B336+B344+B355+B368+B385+B388+B390</f>
        <v>134978</v>
      </c>
      <c r="C4" s="317">
        <f>C5+C87+C103+C129+C139+C156+C211+C248+C261+C274+C315+C327+C332+C336+C344+C355+C368+C385+C388+C390</f>
        <v>116587</v>
      </c>
      <c r="D4" s="151">
        <f aca="true" t="shared" si="0" ref="D4:D15">C4/B4</f>
        <v>0.8637481663678526</v>
      </c>
      <c r="E4" s="151">
        <v>-0.139510510155881</v>
      </c>
      <c r="F4" s="318"/>
    </row>
    <row r="5" spans="1:6" ht="19.5" customHeight="1">
      <c r="A5" s="238" t="s">
        <v>142</v>
      </c>
      <c r="B5" s="239">
        <v>12914</v>
      </c>
      <c r="C5" s="239">
        <v>12799</v>
      </c>
      <c r="D5" s="220">
        <f t="shared" si="0"/>
        <v>0.9910949357286666</v>
      </c>
      <c r="E5" s="220">
        <v>0.03786895880635743</v>
      </c>
      <c r="F5" s="318"/>
    </row>
    <row r="6" spans="1:6" ht="19.5" customHeight="1">
      <c r="A6" s="238" t="s">
        <v>143</v>
      </c>
      <c r="B6" s="168">
        <v>381</v>
      </c>
      <c r="C6" s="168">
        <v>381</v>
      </c>
      <c r="D6" s="220">
        <f t="shared" si="0"/>
        <v>1</v>
      </c>
      <c r="E6" s="220"/>
      <c r="F6" s="318"/>
    </row>
    <row r="7" spans="1:6" ht="19.5" customHeight="1">
      <c r="A7" s="238" t="s">
        <v>144</v>
      </c>
      <c r="B7" s="168">
        <v>201</v>
      </c>
      <c r="C7" s="168">
        <v>201</v>
      </c>
      <c r="D7" s="220">
        <f t="shared" si="0"/>
        <v>1</v>
      </c>
      <c r="E7" s="220"/>
      <c r="F7" s="318"/>
    </row>
    <row r="8" spans="1:6" ht="19.5" customHeight="1">
      <c r="A8" s="238" t="s">
        <v>145</v>
      </c>
      <c r="B8" s="168">
        <v>112</v>
      </c>
      <c r="C8" s="168">
        <v>112</v>
      </c>
      <c r="D8" s="220">
        <f t="shared" si="0"/>
        <v>1</v>
      </c>
      <c r="E8" s="220"/>
      <c r="F8" s="318"/>
    </row>
    <row r="9" spans="1:6" ht="19.5" customHeight="1">
      <c r="A9" s="238" t="s">
        <v>146</v>
      </c>
      <c r="B9" s="168">
        <v>68</v>
      </c>
      <c r="C9" s="168">
        <v>68</v>
      </c>
      <c r="D9" s="220">
        <f t="shared" si="0"/>
        <v>1</v>
      </c>
      <c r="E9" s="220"/>
      <c r="F9" s="318"/>
    </row>
    <row r="10" spans="1:6" ht="19.5" customHeight="1">
      <c r="A10" s="238" t="s">
        <v>147</v>
      </c>
      <c r="B10" s="168">
        <v>224</v>
      </c>
      <c r="C10" s="168">
        <v>224</v>
      </c>
      <c r="D10" s="220">
        <f t="shared" si="0"/>
        <v>1</v>
      </c>
      <c r="E10" s="220"/>
      <c r="F10" s="318"/>
    </row>
    <row r="11" spans="1:6" ht="19.5" customHeight="1">
      <c r="A11" s="238" t="s">
        <v>144</v>
      </c>
      <c r="B11" s="168">
        <v>144</v>
      </c>
      <c r="C11" s="168">
        <v>144</v>
      </c>
      <c r="D11" s="220">
        <f t="shared" si="0"/>
        <v>1</v>
      </c>
      <c r="E11" s="220"/>
      <c r="F11" s="318"/>
    </row>
    <row r="12" spans="1:6" ht="19.5" customHeight="1">
      <c r="A12" s="238" t="s">
        <v>145</v>
      </c>
      <c r="B12" s="168">
        <v>20</v>
      </c>
      <c r="C12" s="168">
        <v>20</v>
      </c>
      <c r="D12" s="220">
        <f t="shared" si="0"/>
        <v>1</v>
      </c>
      <c r="E12" s="220"/>
      <c r="F12" s="318"/>
    </row>
    <row r="13" spans="1:6" ht="19.5" customHeight="1">
      <c r="A13" s="238" t="s">
        <v>148</v>
      </c>
      <c r="B13" s="168">
        <v>3</v>
      </c>
      <c r="C13" s="168">
        <v>3</v>
      </c>
      <c r="D13" s="220">
        <f t="shared" si="0"/>
        <v>1</v>
      </c>
      <c r="E13" s="220"/>
      <c r="F13" s="318"/>
    </row>
    <row r="14" spans="1:6" ht="19.5" customHeight="1">
      <c r="A14" s="238" t="s">
        <v>149</v>
      </c>
      <c r="B14" s="168">
        <v>4</v>
      </c>
      <c r="C14" s="168">
        <v>4</v>
      </c>
      <c r="D14" s="220">
        <f t="shared" si="0"/>
        <v>1</v>
      </c>
      <c r="E14" s="220"/>
      <c r="F14" s="318"/>
    </row>
    <row r="15" spans="1:6" ht="19.5" customHeight="1">
      <c r="A15" s="238" t="s">
        <v>146</v>
      </c>
      <c r="B15" s="168">
        <v>53</v>
      </c>
      <c r="C15" s="168">
        <v>53</v>
      </c>
      <c r="D15" s="220">
        <f t="shared" si="0"/>
        <v>1</v>
      </c>
      <c r="E15" s="220"/>
      <c r="F15" s="318"/>
    </row>
    <row r="16" spans="1:6" ht="19.5" customHeight="1">
      <c r="A16" s="238" t="s">
        <v>150</v>
      </c>
      <c r="B16" s="168">
        <v>5139</v>
      </c>
      <c r="C16" s="168">
        <v>5113</v>
      </c>
      <c r="D16" s="220">
        <f aca="true" t="shared" si="1" ref="D16:D68">C16/B16</f>
        <v>0.9949406499318934</v>
      </c>
      <c r="E16" s="220"/>
      <c r="F16" s="318"/>
    </row>
    <row r="17" spans="1:6" ht="19.5" customHeight="1">
      <c r="A17" s="238" t="s">
        <v>144</v>
      </c>
      <c r="B17" s="168">
        <v>2560</v>
      </c>
      <c r="C17" s="168">
        <v>2549</v>
      </c>
      <c r="D17" s="220">
        <f t="shared" si="1"/>
        <v>0.995703125</v>
      </c>
      <c r="E17" s="220"/>
      <c r="F17" s="318"/>
    </row>
    <row r="18" spans="1:6" ht="19.5" customHeight="1">
      <c r="A18" s="238" t="s">
        <v>151</v>
      </c>
      <c r="B18" s="168">
        <v>133</v>
      </c>
      <c r="C18" s="168">
        <v>130</v>
      </c>
      <c r="D18" s="220">
        <f t="shared" si="1"/>
        <v>0.9774436090225563</v>
      </c>
      <c r="E18" s="220"/>
      <c r="F18" s="318"/>
    </row>
    <row r="19" spans="1:6" ht="19.5" customHeight="1">
      <c r="A19" s="238" t="s">
        <v>152</v>
      </c>
      <c r="B19" s="168">
        <v>140</v>
      </c>
      <c r="C19" s="168">
        <v>135</v>
      </c>
      <c r="D19" s="220">
        <f t="shared" si="1"/>
        <v>0.9642857142857143</v>
      </c>
      <c r="E19" s="220"/>
      <c r="F19" s="318"/>
    </row>
    <row r="20" spans="1:6" ht="19.5" customHeight="1">
      <c r="A20" s="238" t="s">
        <v>146</v>
      </c>
      <c r="B20" s="168">
        <v>2260</v>
      </c>
      <c r="C20" s="168">
        <v>2258</v>
      </c>
      <c r="D20" s="220">
        <f t="shared" si="1"/>
        <v>0.9991150442477876</v>
      </c>
      <c r="E20" s="220"/>
      <c r="F20" s="318"/>
    </row>
    <row r="21" spans="1:6" ht="19.5" customHeight="1">
      <c r="A21" s="238" t="s">
        <v>153</v>
      </c>
      <c r="B21" s="168">
        <v>46</v>
      </c>
      <c r="C21" s="168">
        <v>40</v>
      </c>
      <c r="D21" s="220">
        <f t="shared" si="1"/>
        <v>0.8695652173913043</v>
      </c>
      <c r="E21" s="220"/>
      <c r="F21" s="318"/>
    </row>
    <row r="22" spans="1:6" ht="19.5" customHeight="1">
      <c r="A22" s="238" t="s">
        <v>154</v>
      </c>
      <c r="B22" s="168">
        <v>277</v>
      </c>
      <c r="C22" s="168">
        <v>277</v>
      </c>
      <c r="D22" s="220">
        <f t="shared" si="1"/>
        <v>1</v>
      </c>
      <c r="E22" s="220"/>
      <c r="F22" s="318"/>
    </row>
    <row r="23" spans="1:6" ht="19.5" customHeight="1">
      <c r="A23" s="238" t="s">
        <v>144</v>
      </c>
      <c r="B23" s="168">
        <v>100</v>
      </c>
      <c r="C23" s="168">
        <v>100</v>
      </c>
      <c r="D23" s="220">
        <f t="shared" si="1"/>
        <v>1</v>
      </c>
      <c r="E23" s="220"/>
      <c r="F23" s="318"/>
    </row>
    <row r="24" spans="1:6" ht="19.5" customHeight="1">
      <c r="A24" s="238" t="s">
        <v>155</v>
      </c>
      <c r="B24" s="168">
        <v>53</v>
      </c>
      <c r="C24" s="168">
        <v>53</v>
      </c>
      <c r="D24" s="220">
        <f t="shared" si="1"/>
        <v>1</v>
      </c>
      <c r="E24" s="220"/>
      <c r="F24" s="318"/>
    </row>
    <row r="25" spans="1:6" ht="19.5" customHeight="1">
      <c r="A25" s="238" t="s">
        <v>146</v>
      </c>
      <c r="B25" s="168">
        <v>124</v>
      </c>
      <c r="C25" s="168">
        <v>124</v>
      </c>
      <c r="D25" s="220">
        <f t="shared" si="1"/>
        <v>1</v>
      </c>
      <c r="E25" s="220"/>
      <c r="F25" s="318"/>
    </row>
    <row r="26" spans="1:6" ht="19.5" customHeight="1">
      <c r="A26" s="238" t="s">
        <v>156</v>
      </c>
      <c r="B26" s="168">
        <v>429</v>
      </c>
      <c r="C26" s="168">
        <v>429</v>
      </c>
      <c r="D26" s="220">
        <f t="shared" si="1"/>
        <v>1</v>
      </c>
      <c r="E26" s="220"/>
      <c r="F26" s="318"/>
    </row>
    <row r="27" spans="1:6" ht="19.5" customHeight="1">
      <c r="A27" s="238" t="s">
        <v>144</v>
      </c>
      <c r="B27" s="168">
        <v>86</v>
      </c>
      <c r="C27" s="168">
        <v>86</v>
      </c>
      <c r="D27" s="220">
        <f t="shared" si="1"/>
        <v>1</v>
      </c>
      <c r="E27" s="220"/>
      <c r="F27" s="318"/>
    </row>
    <row r="28" spans="1:6" ht="19.5" customHeight="1">
      <c r="A28" s="238" t="s">
        <v>145</v>
      </c>
      <c r="B28" s="168">
        <v>24</v>
      </c>
      <c r="C28" s="168">
        <v>24</v>
      </c>
      <c r="D28" s="220">
        <f t="shared" si="1"/>
        <v>1</v>
      </c>
      <c r="E28" s="220"/>
      <c r="F28" s="318"/>
    </row>
    <row r="29" spans="1:6" ht="19.5" customHeight="1">
      <c r="A29" s="238" t="s">
        <v>157</v>
      </c>
      <c r="B29" s="168">
        <v>60</v>
      </c>
      <c r="C29" s="168">
        <v>60</v>
      </c>
      <c r="D29" s="220">
        <f t="shared" si="1"/>
        <v>1</v>
      </c>
      <c r="E29" s="220"/>
      <c r="F29" s="318"/>
    </row>
    <row r="30" spans="1:6" ht="19.5" customHeight="1">
      <c r="A30" s="238" t="s">
        <v>146</v>
      </c>
      <c r="B30" s="168">
        <v>257</v>
      </c>
      <c r="C30" s="168">
        <v>257</v>
      </c>
      <c r="D30" s="220">
        <f t="shared" si="1"/>
        <v>1</v>
      </c>
      <c r="E30" s="220"/>
      <c r="F30" s="318"/>
    </row>
    <row r="31" spans="1:6" ht="19.5" customHeight="1">
      <c r="A31" s="238" t="s">
        <v>158</v>
      </c>
      <c r="B31" s="168">
        <v>2</v>
      </c>
      <c r="C31" s="168">
        <v>2</v>
      </c>
      <c r="D31" s="220">
        <f t="shared" si="1"/>
        <v>1</v>
      </c>
      <c r="E31" s="220"/>
      <c r="F31" s="318"/>
    </row>
    <row r="32" spans="1:6" ht="19.5" customHeight="1">
      <c r="A32" s="238" t="s">
        <v>159</v>
      </c>
      <c r="B32" s="168">
        <v>887</v>
      </c>
      <c r="C32" s="168">
        <v>887</v>
      </c>
      <c r="D32" s="220">
        <f t="shared" si="1"/>
        <v>1</v>
      </c>
      <c r="E32" s="220"/>
      <c r="F32" s="318"/>
    </row>
    <row r="33" spans="1:6" ht="19.5" customHeight="1">
      <c r="A33" s="238" t="s">
        <v>144</v>
      </c>
      <c r="B33" s="168">
        <v>734</v>
      </c>
      <c r="C33" s="168">
        <v>734</v>
      </c>
      <c r="D33" s="220">
        <f t="shared" si="1"/>
        <v>1</v>
      </c>
      <c r="E33" s="220"/>
      <c r="F33" s="318"/>
    </row>
    <row r="34" spans="1:6" ht="19.5" customHeight="1">
      <c r="A34" s="238" t="s">
        <v>146</v>
      </c>
      <c r="B34" s="168">
        <v>153</v>
      </c>
      <c r="C34" s="168">
        <v>153</v>
      </c>
      <c r="D34" s="220">
        <f t="shared" si="1"/>
        <v>1</v>
      </c>
      <c r="E34" s="220"/>
      <c r="F34" s="318"/>
    </row>
    <row r="35" spans="1:6" ht="19.5" customHeight="1">
      <c r="A35" s="238" t="s">
        <v>160</v>
      </c>
      <c r="B35" s="168">
        <v>371</v>
      </c>
      <c r="C35" s="168">
        <v>371</v>
      </c>
      <c r="D35" s="220">
        <f t="shared" si="1"/>
        <v>1</v>
      </c>
      <c r="E35" s="220"/>
      <c r="F35" s="318"/>
    </row>
    <row r="36" spans="1:6" ht="19.5" customHeight="1">
      <c r="A36" s="238" t="s">
        <v>144</v>
      </c>
      <c r="B36" s="168">
        <v>366</v>
      </c>
      <c r="C36" s="168">
        <v>366</v>
      </c>
      <c r="D36" s="220">
        <f t="shared" si="1"/>
        <v>1</v>
      </c>
      <c r="E36" s="220"/>
      <c r="F36" s="318"/>
    </row>
    <row r="37" spans="1:6" ht="19.5" customHeight="1">
      <c r="A37" s="238" t="s">
        <v>146</v>
      </c>
      <c r="B37" s="168">
        <v>5</v>
      </c>
      <c r="C37" s="168">
        <v>5</v>
      </c>
      <c r="D37" s="220">
        <f t="shared" si="1"/>
        <v>1</v>
      </c>
      <c r="E37" s="220"/>
      <c r="F37" s="318"/>
    </row>
    <row r="38" spans="1:6" ht="19.5" customHeight="1">
      <c r="A38" s="238" t="s">
        <v>161</v>
      </c>
      <c r="B38" s="168">
        <v>272</v>
      </c>
      <c r="C38" s="168">
        <v>272</v>
      </c>
      <c r="D38" s="220">
        <f t="shared" si="1"/>
        <v>1</v>
      </c>
      <c r="E38" s="220"/>
      <c r="F38" s="318"/>
    </row>
    <row r="39" spans="1:6" ht="19.5" customHeight="1">
      <c r="A39" s="238" t="s">
        <v>144</v>
      </c>
      <c r="B39" s="168">
        <v>99</v>
      </c>
      <c r="C39" s="168">
        <v>99</v>
      </c>
      <c r="D39" s="220">
        <f t="shared" si="1"/>
        <v>1</v>
      </c>
      <c r="E39" s="220"/>
      <c r="F39" s="318"/>
    </row>
    <row r="40" spans="1:6" ht="19.5" customHeight="1">
      <c r="A40" s="238" t="s">
        <v>145</v>
      </c>
      <c r="B40" s="168">
        <v>5</v>
      </c>
      <c r="C40" s="168">
        <v>5</v>
      </c>
      <c r="D40" s="220">
        <f t="shared" si="1"/>
        <v>1</v>
      </c>
      <c r="E40" s="220"/>
      <c r="F40" s="318"/>
    </row>
    <row r="41" spans="1:6" ht="19.5" customHeight="1">
      <c r="A41" s="238" t="s">
        <v>162</v>
      </c>
      <c r="B41" s="168">
        <v>100</v>
      </c>
      <c r="C41" s="168">
        <v>100</v>
      </c>
      <c r="D41" s="220">
        <f t="shared" si="1"/>
        <v>1</v>
      </c>
      <c r="E41" s="220"/>
      <c r="F41" s="318"/>
    </row>
    <row r="42" spans="1:6" ht="19.5" customHeight="1">
      <c r="A42" s="238" t="s">
        <v>146</v>
      </c>
      <c r="B42" s="168">
        <v>68</v>
      </c>
      <c r="C42" s="168">
        <v>68</v>
      </c>
      <c r="D42" s="220">
        <f t="shared" si="1"/>
        <v>1</v>
      </c>
      <c r="E42" s="220"/>
      <c r="F42" s="318"/>
    </row>
    <row r="43" spans="1:6" ht="19.5" customHeight="1">
      <c r="A43" s="238" t="s">
        <v>163</v>
      </c>
      <c r="B43" s="168">
        <v>1038</v>
      </c>
      <c r="C43" s="168">
        <v>1032</v>
      </c>
      <c r="D43" s="220">
        <f t="shared" si="1"/>
        <v>0.9942196531791907</v>
      </c>
      <c r="E43" s="220"/>
      <c r="F43" s="318"/>
    </row>
    <row r="44" spans="1:6" ht="19.5" customHeight="1">
      <c r="A44" s="238" t="s">
        <v>144</v>
      </c>
      <c r="B44" s="168">
        <v>762</v>
      </c>
      <c r="C44" s="168">
        <v>762</v>
      </c>
      <c r="D44" s="220">
        <f t="shared" si="1"/>
        <v>1</v>
      </c>
      <c r="E44" s="220"/>
      <c r="F44" s="318"/>
    </row>
    <row r="45" spans="1:6" ht="19.5" customHeight="1">
      <c r="A45" s="238" t="s">
        <v>145</v>
      </c>
      <c r="B45" s="168">
        <v>17</v>
      </c>
      <c r="C45" s="168">
        <v>17</v>
      </c>
      <c r="D45" s="220">
        <f t="shared" si="1"/>
        <v>1</v>
      </c>
      <c r="E45" s="220"/>
      <c r="F45" s="318"/>
    </row>
    <row r="46" spans="1:6" ht="19.5" customHeight="1">
      <c r="A46" s="238" t="s">
        <v>146</v>
      </c>
      <c r="B46" s="168">
        <v>259</v>
      </c>
      <c r="C46" s="168">
        <v>253</v>
      </c>
      <c r="D46" s="220">
        <f t="shared" si="1"/>
        <v>0.9768339768339769</v>
      </c>
      <c r="E46" s="220"/>
      <c r="F46" s="318"/>
    </row>
    <row r="47" spans="1:6" ht="19.5" customHeight="1">
      <c r="A47" s="238" t="s">
        <v>164</v>
      </c>
      <c r="B47" s="168">
        <v>788</v>
      </c>
      <c r="C47" s="168">
        <v>788</v>
      </c>
      <c r="D47" s="220">
        <f t="shared" si="1"/>
        <v>1</v>
      </c>
      <c r="E47" s="220"/>
      <c r="F47" s="318"/>
    </row>
    <row r="48" spans="1:6" ht="19.5" customHeight="1">
      <c r="A48" s="238" t="s">
        <v>144</v>
      </c>
      <c r="B48" s="168">
        <v>194</v>
      </c>
      <c r="C48" s="168">
        <v>194</v>
      </c>
      <c r="D48" s="220">
        <f t="shared" si="1"/>
        <v>1</v>
      </c>
      <c r="E48" s="220"/>
      <c r="F48" s="318"/>
    </row>
    <row r="49" spans="1:6" ht="19.5" customHeight="1">
      <c r="A49" s="238" t="s">
        <v>146</v>
      </c>
      <c r="B49" s="168">
        <v>583</v>
      </c>
      <c r="C49" s="168">
        <v>583</v>
      </c>
      <c r="D49" s="220">
        <f t="shared" si="1"/>
        <v>1</v>
      </c>
      <c r="E49" s="220"/>
      <c r="F49" s="318"/>
    </row>
    <row r="50" spans="1:6" ht="19.5" customHeight="1">
      <c r="A50" s="238" t="s">
        <v>165</v>
      </c>
      <c r="B50" s="168">
        <v>11</v>
      </c>
      <c r="C50" s="168">
        <v>11</v>
      </c>
      <c r="D50" s="220">
        <f t="shared" si="1"/>
        <v>1</v>
      </c>
      <c r="E50" s="220"/>
      <c r="F50" s="318"/>
    </row>
    <row r="51" spans="1:6" ht="19.5" customHeight="1">
      <c r="A51" s="238" t="s">
        <v>166</v>
      </c>
      <c r="B51" s="168">
        <v>53</v>
      </c>
      <c r="C51" s="168">
        <v>53</v>
      </c>
      <c r="D51" s="220">
        <f t="shared" si="1"/>
        <v>1</v>
      </c>
      <c r="E51" s="220"/>
      <c r="F51" s="318"/>
    </row>
    <row r="52" spans="1:6" ht="19.5" customHeight="1">
      <c r="A52" s="238" t="s">
        <v>144</v>
      </c>
      <c r="B52" s="168">
        <v>38</v>
      </c>
      <c r="C52" s="168">
        <v>38</v>
      </c>
      <c r="D52" s="220">
        <f t="shared" si="1"/>
        <v>1</v>
      </c>
      <c r="E52" s="220"/>
      <c r="F52" s="318"/>
    </row>
    <row r="53" spans="1:6" ht="19.5" customHeight="1">
      <c r="A53" s="238" t="s">
        <v>167</v>
      </c>
      <c r="B53" s="168">
        <v>15</v>
      </c>
      <c r="C53" s="168">
        <v>15</v>
      </c>
      <c r="D53" s="220">
        <f t="shared" si="1"/>
        <v>1</v>
      </c>
      <c r="E53" s="220"/>
      <c r="F53" s="318"/>
    </row>
    <row r="54" spans="1:6" ht="19.5" customHeight="1">
      <c r="A54" s="238" t="s">
        <v>168</v>
      </c>
      <c r="B54" s="168">
        <v>31</v>
      </c>
      <c r="C54" s="168">
        <v>31</v>
      </c>
      <c r="D54" s="220">
        <f t="shared" si="1"/>
        <v>1</v>
      </c>
      <c r="E54" s="220"/>
      <c r="F54" s="318"/>
    </row>
    <row r="55" spans="1:6" ht="19.5" customHeight="1">
      <c r="A55" s="238" t="s">
        <v>144</v>
      </c>
      <c r="B55" s="168">
        <v>24</v>
      </c>
      <c r="C55" s="168">
        <v>24</v>
      </c>
      <c r="D55" s="220">
        <f t="shared" si="1"/>
        <v>1</v>
      </c>
      <c r="E55" s="220"/>
      <c r="F55" s="318"/>
    </row>
    <row r="56" spans="1:6" ht="19.5" customHeight="1">
      <c r="A56" s="238" t="s">
        <v>146</v>
      </c>
      <c r="B56" s="168">
        <v>7</v>
      </c>
      <c r="C56" s="168">
        <v>7</v>
      </c>
      <c r="D56" s="220">
        <f t="shared" si="1"/>
        <v>1</v>
      </c>
      <c r="E56" s="220"/>
      <c r="F56" s="318"/>
    </row>
    <row r="57" spans="1:6" ht="19.5" customHeight="1">
      <c r="A57" s="238" t="s">
        <v>169</v>
      </c>
      <c r="B57" s="168">
        <v>180</v>
      </c>
      <c r="C57" s="168">
        <v>180</v>
      </c>
      <c r="D57" s="220">
        <f t="shared" si="1"/>
        <v>1</v>
      </c>
      <c r="E57" s="220"/>
      <c r="F57" s="318"/>
    </row>
    <row r="58" spans="1:6" ht="19.5" customHeight="1">
      <c r="A58" s="238" t="s">
        <v>144</v>
      </c>
      <c r="B58" s="168">
        <v>105</v>
      </c>
      <c r="C58" s="168">
        <v>105</v>
      </c>
      <c r="D58" s="220">
        <f t="shared" si="1"/>
        <v>1</v>
      </c>
      <c r="E58" s="220"/>
      <c r="F58" s="318"/>
    </row>
    <row r="59" spans="1:6" ht="19.5" customHeight="1">
      <c r="A59" s="238" t="s">
        <v>170</v>
      </c>
      <c r="B59" s="168">
        <v>30</v>
      </c>
      <c r="C59" s="168">
        <v>30</v>
      </c>
      <c r="D59" s="220">
        <f t="shared" si="1"/>
        <v>1</v>
      </c>
      <c r="E59" s="220"/>
      <c r="F59" s="318"/>
    </row>
    <row r="60" spans="1:6" ht="19.5" customHeight="1">
      <c r="A60" s="238" t="s">
        <v>146</v>
      </c>
      <c r="B60" s="168">
        <v>44</v>
      </c>
      <c r="C60" s="168">
        <v>44</v>
      </c>
      <c r="D60" s="220">
        <f t="shared" si="1"/>
        <v>1</v>
      </c>
      <c r="E60" s="220"/>
      <c r="F60" s="318"/>
    </row>
    <row r="61" spans="1:6" ht="19.5" customHeight="1">
      <c r="A61" s="238" t="s">
        <v>171</v>
      </c>
      <c r="B61" s="168">
        <v>1</v>
      </c>
      <c r="C61" s="168">
        <v>1</v>
      </c>
      <c r="D61" s="220">
        <f t="shared" si="1"/>
        <v>1</v>
      </c>
      <c r="E61" s="220"/>
      <c r="F61" s="318"/>
    </row>
    <row r="62" spans="1:6" ht="19.5" customHeight="1">
      <c r="A62" s="238" t="s">
        <v>172</v>
      </c>
      <c r="B62" s="168">
        <v>256</v>
      </c>
      <c r="C62" s="168">
        <v>256</v>
      </c>
      <c r="D62" s="220">
        <f t="shared" si="1"/>
        <v>1</v>
      </c>
      <c r="E62" s="220"/>
      <c r="F62" s="318"/>
    </row>
    <row r="63" spans="1:6" ht="19.5" customHeight="1">
      <c r="A63" s="238" t="s">
        <v>144</v>
      </c>
      <c r="B63" s="168">
        <v>153</v>
      </c>
      <c r="C63" s="168">
        <v>153</v>
      </c>
      <c r="D63" s="220">
        <f t="shared" si="1"/>
        <v>1</v>
      </c>
      <c r="E63" s="220"/>
      <c r="F63" s="318"/>
    </row>
    <row r="64" spans="1:6" ht="19.5" customHeight="1">
      <c r="A64" s="238" t="s">
        <v>146</v>
      </c>
      <c r="B64" s="168">
        <v>103</v>
      </c>
      <c r="C64" s="168">
        <v>103</v>
      </c>
      <c r="D64" s="220">
        <f t="shared" si="1"/>
        <v>1</v>
      </c>
      <c r="E64" s="220"/>
      <c r="F64" s="318"/>
    </row>
    <row r="65" spans="1:6" ht="19.5" customHeight="1">
      <c r="A65" s="238" t="s">
        <v>173</v>
      </c>
      <c r="B65" s="168">
        <v>777</v>
      </c>
      <c r="C65" s="168">
        <v>695</v>
      </c>
      <c r="D65" s="220">
        <f t="shared" si="1"/>
        <v>0.8944658944658944</v>
      </c>
      <c r="E65" s="220"/>
      <c r="F65" s="318"/>
    </row>
    <row r="66" spans="1:6" ht="19.5" customHeight="1">
      <c r="A66" s="238" t="s">
        <v>144</v>
      </c>
      <c r="B66" s="168">
        <v>211</v>
      </c>
      <c r="C66" s="168">
        <v>211</v>
      </c>
      <c r="D66" s="220">
        <f t="shared" si="1"/>
        <v>1</v>
      </c>
      <c r="E66" s="220"/>
      <c r="F66" s="318"/>
    </row>
    <row r="67" spans="1:6" ht="19.5" customHeight="1">
      <c r="A67" s="238" t="s">
        <v>146</v>
      </c>
      <c r="B67" s="168">
        <v>74</v>
      </c>
      <c r="C67" s="168">
        <v>74</v>
      </c>
      <c r="D67" s="220">
        <f t="shared" si="1"/>
        <v>1</v>
      </c>
      <c r="E67" s="220"/>
      <c r="F67" s="318"/>
    </row>
    <row r="68" spans="1:6" ht="19.5" customHeight="1">
      <c r="A68" s="238" t="s">
        <v>174</v>
      </c>
      <c r="B68" s="168">
        <v>492</v>
      </c>
      <c r="C68" s="168">
        <v>410</v>
      </c>
      <c r="D68" s="220">
        <f t="shared" si="1"/>
        <v>0.8333333333333334</v>
      </c>
      <c r="E68" s="220"/>
      <c r="F68" s="318"/>
    </row>
    <row r="69" spans="1:6" ht="19.5" customHeight="1">
      <c r="A69" s="238" t="s">
        <v>175</v>
      </c>
      <c r="B69" s="168">
        <v>127</v>
      </c>
      <c r="C69" s="168">
        <v>127</v>
      </c>
      <c r="D69" s="220">
        <f aca="true" t="shared" si="2" ref="D69:D132">C69/B69</f>
        <v>1</v>
      </c>
      <c r="E69" s="220"/>
      <c r="F69" s="318"/>
    </row>
    <row r="70" spans="1:6" ht="19.5" customHeight="1">
      <c r="A70" s="238" t="s">
        <v>144</v>
      </c>
      <c r="B70" s="168">
        <v>90</v>
      </c>
      <c r="C70" s="168">
        <v>90</v>
      </c>
      <c r="D70" s="220">
        <f t="shared" si="2"/>
        <v>1</v>
      </c>
      <c r="E70" s="220"/>
      <c r="F70" s="318"/>
    </row>
    <row r="71" spans="1:6" ht="19.5" customHeight="1">
      <c r="A71" s="238" t="s">
        <v>146</v>
      </c>
      <c r="B71" s="168">
        <v>37</v>
      </c>
      <c r="C71" s="168">
        <v>37</v>
      </c>
      <c r="D71" s="220">
        <f t="shared" si="2"/>
        <v>1</v>
      </c>
      <c r="E71" s="220"/>
      <c r="F71" s="318"/>
    </row>
    <row r="72" spans="1:6" ht="19.5" customHeight="1">
      <c r="A72" s="238" t="s">
        <v>176</v>
      </c>
      <c r="B72" s="168">
        <v>138</v>
      </c>
      <c r="C72" s="168">
        <v>138</v>
      </c>
      <c r="D72" s="220">
        <f t="shared" si="2"/>
        <v>1</v>
      </c>
      <c r="E72" s="220"/>
      <c r="F72" s="318"/>
    </row>
    <row r="73" spans="1:6" ht="19.5" customHeight="1">
      <c r="A73" s="238" t="s">
        <v>144</v>
      </c>
      <c r="B73" s="168">
        <v>109</v>
      </c>
      <c r="C73" s="168">
        <v>109</v>
      </c>
      <c r="D73" s="220">
        <f t="shared" si="2"/>
        <v>1</v>
      </c>
      <c r="E73" s="220"/>
      <c r="F73" s="318"/>
    </row>
    <row r="74" spans="1:6" ht="19.5" customHeight="1">
      <c r="A74" s="238" t="s">
        <v>177</v>
      </c>
      <c r="B74" s="168">
        <v>2</v>
      </c>
      <c r="C74" s="168">
        <v>2</v>
      </c>
      <c r="D74" s="220">
        <f t="shared" si="2"/>
        <v>1</v>
      </c>
      <c r="E74" s="220"/>
      <c r="F74" s="318"/>
    </row>
    <row r="75" spans="1:6" ht="19.5" customHeight="1">
      <c r="A75" s="238" t="s">
        <v>146</v>
      </c>
      <c r="B75" s="168">
        <v>27</v>
      </c>
      <c r="C75" s="168">
        <v>27</v>
      </c>
      <c r="D75" s="220">
        <f t="shared" si="2"/>
        <v>1</v>
      </c>
      <c r="E75" s="220"/>
      <c r="F75" s="318"/>
    </row>
    <row r="76" spans="1:6" ht="19.5" customHeight="1">
      <c r="A76" s="238" t="s">
        <v>178</v>
      </c>
      <c r="B76" s="168">
        <v>770</v>
      </c>
      <c r="C76" s="168">
        <v>770</v>
      </c>
      <c r="D76" s="220">
        <f t="shared" si="2"/>
        <v>1</v>
      </c>
      <c r="E76" s="220"/>
      <c r="F76" s="318"/>
    </row>
    <row r="77" spans="1:6" ht="19.5" customHeight="1">
      <c r="A77" s="238" t="s">
        <v>144</v>
      </c>
      <c r="B77" s="168">
        <v>501</v>
      </c>
      <c r="C77" s="168">
        <v>500</v>
      </c>
      <c r="D77" s="220">
        <f t="shared" si="2"/>
        <v>0.998003992015968</v>
      </c>
      <c r="E77" s="220"/>
      <c r="F77" s="318"/>
    </row>
    <row r="78" spans="1:6" ht="19.5" customHeight="1">
      <c r="A78" s="238" t="s">
        <v>146</v>
      </c>
      <c r="B78" s="168">
        <v>259</v>
      </c>
      <c r="C78" s="168">
        <v>259</v>
      </c>
      <c r="D78" s="220">
        <f t="shared" si="2"/>
        <v>1</v>
      </c>
      <c r="E78" s="220"/>
      <c r="F78" s="318"/>
    </row>
    <row r="79" spans="1:6" ht="19.5" customHeight="1">
      <c r="A79" s="238" t="s">
        <v>179</v>
      </c>
      <c r="B79" s="168">
        <v>10</v>
      </c>
      <c r="C79" s="168">
        <v>10</v>
      </c>
      <c r="D79" s="220">
        <f t="shared" si="2"/>
        <v>1</v>
      </c>
      <c r="E79" s="220"/>
      <c r="F79" s="318"/>
    </row>
    <row r="80" spans="1:6" ht="19.5" customHeight="1">
      <c r="A80" s="238" t="s">
        <v>180</v>
      </c>
      <c r="B80" s="168">
        <v>776</v>
      </c>
      <c r="C80" s="168">
        <v>775</v>
      </c>
      <c r="D80" s="220">
        <f t="shared" si="2"/>
        <v>0.9987113402061856</v>
      </c>
      <c r="E80" s="220"/>
      <c r="F80" s="318"/>
    </row>
    <row r="81" spans="1:6" ht="19.5" customHeight="1">
      <c r="A81" s="238" t="s">
        <v>144</v>
      </c>
      <c r="B81" s="168">
        <v>503</v>
      </c>
      <c r="C81" s="168">
        <v>503</v>
      </c>
      <c r="D81" s="220">
        <f t="shared" si="2"/>
        <v>1</v>
      </c>
      <c r="E81" s="220"/>
      <c r="F81" s="318"/>
    </row>
    <row r="82" spans="1:6" ht="19.5" customHeight="1">
      <c r="A82" s="238" t="s">
        <v>145</v>
      </c>
      <c r="B82" s="168">
        <v>7</v>
      </c>
      <c r="C82" s="168">
        <v>7</v>
      </c>
      <c r="D82" s="220">
        <f t="shared" si="2"/>
        <v>1</v>
      </c>
      <c r="E82" s="220"/>
      <c r="F82" s="318"/>
    </row>
    <row r="83" spans="1:6" ht="19.5" customHeight="1">
      <c r="A83" s="238" t="s">
        <v>181</v>
      </c>
      <c r="B83" s="168">
        <v>15</v>
      </c>
      <c r="C83" s="168">
        <v>15</v>
      </c>
      <c r="D83" s="220">
        <f t="shared" si="2"/>
        <v>1</v>
      </c>
      <c r="E83" s="220"/>
      <c r="F83" s="318"/>
    </row>
    <row r="84" spans="1:6" ht="19.5" customHeight="1">
      <c r="A84" s="238" t="s">
        <v>182</v>
      </c>
      <c r="B84" s="168">
        <v>15</v>
      </c>
      <c r="C84" s="168">
        <v>15</v>
      </c>
      <c r="D84" s="220">
        <f t="shared" si="2"/>
        <v>1</v>
      </c>
      <c r="E84" s="220"/>
      <c r="F84" s="318"/>
    </row>
    <row r="85" spans="1:6" ht="19.5" customHeight="1">
      <c r="A85" s="238" t="s">
        <v>146</v>
      </c>
      <c r="B85" s="168">
        <v>227</v>
      </c>
      <c r="C85" s="168">
        <v>227</v>
      </c>
      <c r="D85" s="220">
        <f t="shared" si="2"/>
        <v>1</v>
      </c>
      <c r="E85" s="220"/>
      <c r="F85" s="318"/>
    </row>
    <row r="86" spans="1:6" ht="19.5" customHeight="1">
      <c r="A86" s="238" t="s">
        <v>183</v>
      </c>
      <c r="B86" s="168">
        <v>9</v>
      </c>
      <c r="C86" s="168">
        <v>8</v>
      </c>
      <c r="D86" s="220">
        <f t="shared" si="2"/>
        <v>0.8888888888888888</v>
      </c>
      <c r="E86" s="220"/>
      <c r="F86" s="318"/>
    </row>
    <row r="87" spans="1:6" ht="19.5" customHeight="1">
      <c r="A87" s="238" t="s">
        <v>184</v>
      </c>
      <c r="B87" s="239">
        <v>5364</v>
      </c>
      <c r="C87" s="239">
        <v>5192</v>
      </c>
      <c r="D87" s="220">
        <f t="shared" si="2"/>
        <v>0.9679343773303505</v>
      </c>
      <c r="E87" s="220">
        <v>-0.10079667474887422</v>
      </c>
      <c r="F87" s="318"/>
    </row>
    <row r="88" spans="1:6" ht="19.5" customHeight="1">
      <c r="A88" s="238" t="s">
        <v>185</v>
      </c>
      <c r="B88" s="239">
        <v>4898</v>
      </c>
      <c r="C88" s="239">
        <v>4794</v>
      </c>
      <c r="D88" s="220">
        <f t="shared" si="2"/>
        <v>0.9787668436096366</v>
      </c>
      <c r="E88" s="220"/>
      <c r="F88" s="318"/>
    </row>
    <row r="89" spans="1:6" ht="19.5" customHeight="1">
      <c r="A89" s="238" t="s">
        <v>144</v>
      </c>
      <c r="B89" s="239">
        <v>2092</v>
      </c>
      <c r="C89" s="239">
        <v>2092</v>
      </c>
      <c r="D89" s="220">
        <f t="shared" si="2"/>
        <v>1</v>
      </c>
      <c r="E89" s="220"/>
      <c r="F89" s="318"/>
    </row>
    <row r="90" spans="1:6" ht="19.5" customHeight="1">
      <c r="A90" s="238" t="s">
        <v>145</v>
      </c>
      <c r="B90" s="239">
        <v>1184</v>
      </c>
      <c r="C90" s="239">
        <v>1184</v>
      </c>
      <c r="D90" s="220">
        <f t="shared" si="2"/>
        <v>1</v>
      </c>
      <c r="E90" s="220"/>
      <c r="F90" s="318"/>
    </row>
    <row r="91" spans="1:6" ht="19.5" customHeight="1">
      <c r="A91" s="238" t="s">
        <v>186</v>
      </c>
      <c r="B91" s="239">
        <v>102</v>
      </c>
      <c r="C91" s="239">
        <v>102</v>
      </c>
      <c r="D91" s="220">
        <f t="shared" si="2"/>
        <v>1</v>
      </c>
      <c r="E91" s="220"/>
      <c r="F91" s="318"/>
    </row>
    <row r="92" spans="1:6" ht="19.5" customHeight="1">
      <c r="A92" s="238" t="s">
        <v>146</v>
      </c>
      <c r="B92" s="239">
        <v>1364</v>
      </c>
      <c r="C92" s="239">
        <v>1364</v>
      </c>
      <c r="D92" s="220">
        <f t="shared" si="2"/>
        <v>1</v>
      </c>
      <c r="E92" s="220"/>
      <c r="F92" s="318"/>
    </row>
    <row r="93" spans="1:6" ht="19.5" customHeight="1">
      <c r="A93" s="238" t="s">
        <v>187</v>
      </c>
      <c r="B93" s="239">
        <v>156</v>
      </c>
      <c r="C93" s="239">
        <v>52</v>
      </c>
      <c r="D93" s="220">
        <f t="shared" si="2"/>
        <v>0.3333333333333333</v>
      </c>
      <c r="E93" s="220"/>
      <c r="F93" s="318"/>
    </row>
    <row r="94" spans="1:6" ht="19.5" customHeight="1">
      <c r="A94" s="238" t="s">
        <v>188</v>
      </c>
      <c r="B94" s="239">
        <v>21</v>
      </c>
      <c r="C94" s="239">
        <v>21</v>
      </c>
      <c r="D94" s="220">
        <f t="shared" si="2"/>
        <v>1</v>
      </c>
      <c r="E94" s="220"/>
      <c r="F94" s="318"/>
    </row>
    <row r="95" spans="1:6" ht="19.5" customHeight="1">
      <c r="A95" s="238" t="s">
        <v>144</v>
      </c>
      <c r="B95" s="239">
        <v>21</v>
      </c>
      <c r="C95" s="239">
        <v>21</v>
      </c>
      <c r="D95" s="220">
        <f t="shared" si="2"/>
        <v>1</v>
      </c>
      <c r="E95" s="220"/>
      <c r="F95" s="318"/>
    </row>
    <row r="96" spans="1:6" ht="19.5" customHeight="1">
      <c r="A96" s="238" t="s">
        <v>189</v>
      </c>
      <c r="B96" s="239">
        <v>1</v>
      </c>
      <c r="C96" s="239">
        <v>1</v>
      </c>
      <c r="D96" s="220">
        <f t="shared" si="2"/>
        <v>1</v>
      </c>
      <c r="E96" s="220"/>
      <c r="F96" s="318"/>
    </row>
    <row r="97" spans="1:6" ht="19.5" customHeight="1">
      <c r="A97" s="238" t="s">
        <v>144</v>
      </c>
      <c r="B97" s="239">
        <v>1</v>
      </c>
      <c r="C97" s="239">
        <v>1</v>
      </c>
      <c r="D97" s="220">
        <f t="shared" si="2"/>
        <v>1</v>
      </c>
      <c r="E97" s="220"/>
      <c r="F97" s="318"/>
    </row>
    <row r="98" spans="1:6" ht="19.5" customHeight="1">
      <c r="A98" s="238" t="s">
        <v>190</v>
      </c>
      <c r="B98" s="239">
        <v>444</v>
      </c>
      <c r="C98" s="239">
        <v>376</v>
      </c>
      <c r="D98" s="220">
        <f t="shared" si="2"/>
        <v>0.8468468468468469</v>
      </c>
      <c r="E98" s="220"/>
      <c r="F98" s="318"/>
    </row>
    <row r="99" spans="1:6" ht="19.5" customHeight="1">
      <c r="A99" s="238" t="s">
        <v>144</v>
      </c>
      <c r="B99" s="239">
        <v>200</v>
      </c>
      <c r="C99" s="239">
        <v>200</v>
      </c>
      <c r="D99" s="220">
        <f t="shared" si="2"/>
        <v>1</v>
      </c>
      <c r="E99" s="220"/>
      <c r="F99" s="318"/>
    </row>
    <row r="100" spans="1:6" ht="19.5" customHeight="1">
      <c r="A100" s="238" t="s">
        <v>145</v>
      </c>
      <c r="B100" s="239">
        <v>117</v>
      </c>
      <c r="C100" s="239">
        <v>117</v>
      </c>
      <c r="D100" s="220">
        <f t="shared" si="2"/>
        <v>1</v>
      </c>
      <c r="E100" s="220"/>
      <c r="F100" s="318"/>
    </row>
    <row r="101" spans="1:6" ht="19.5" customHeight="1">
      <c r="A101" s="238" t="s">
        <v>191</v>
      </c>
      <c r="B101" s="239">
        <v>4</v>
      </c>
      <c r="C101" s="239">
        <v>4</v>
      </c>
      <c r="D101" s="220">
        <f t="shared" si="2"/>
        <v>1</v>
      </c>
      <c r="E101" s="220"/>
      <c r="F101" s="318"/>
    </row>
    <row r="102" spans="1:6" ht="19.5" customHeight="1">
      <c r="A102" s="238" t="s">
        <v>146</v>
      </c>
      <c r="B102" s="239">
        <v>123</v>
      </c>
      <c r="C102" s="239">
        <v>55</v>
      </c>
      <c r="D102" s="220">
        <f t="shared" si="2"/>
        <v>0.44715447154471544</v>
      </c>
      <c r="E102" s="220"/>
      <c r="F102" s="318"/>
    </row>
    <row r="103" spans="1:6" ht="23.25" customHeight="1">
      <c r="A103" s="59" t="s">
        <v>192</v>
      </c>
      <c r="B103" s="239">
        <v>27691</v>
      </c>
      <c r="C103" s="239">
        <v>23958</v>
      </c>
      <c r="D103" s="220">
        <f t="shared" si="2"/>
        <v>0.8651908562348778</v>
      </c>
      <c r="E103" s="220">
        <v>0.0674092225439964</v>
      </c>
      <c r="F103" s="318"/>
    </row>
    <row r="104" spans="1:6" ht="23.25" customHeight="1">
      <c r="A104" s="238" t="s">
        <v>193</v>
      </c>
      <c r="B104" s="168">
        <v>531</v>
      </c>
      <c r="C104" s="168">
        <v>530</v>
      </c>
      <c r="D104" s="220">
        <f t="shared" si="2"/>
        <v>0.9981167608286252</v>
      </c>
      <c r="E104" s="220"/>
      <c r="F104" s="318"/>
    </row>
    <row r="105" spans="1:6" ht="23.25" customHeight="1">
      <c r="A105" s="238" t="s">
        <v>144</v>
      </c>
      <c r="B105" s="168">
        <v>82</v>
      </c>
      <c r="C105" s="168">
        <v>82</v>
      </c>
      <c r="D105" s="220">
        <f t="shared" si="2"/>
        <v>1</v>
      </c>
      <c r="E105" s="220"/>
      <c r="F105" s="318"/>
    </row>
    <row r="106" spans="1:6" ht="23.25" customHeight="1">
      <c r="A106" s="238" t="s">
        <v>194</v>
      </c>
      <c r="B106" s="168">
        <v>449</v>
      </c>
      <c r="C106" s="168">
        <v>448</v>
      </c>
      <c r="D106" s="220">
        <f t="shared" si="2"/>
        <v>0.9977728285077951</v>
      </c>
      <c r="E106" s="220"/>
      <c r="F106" s="318"/>
    </row>
    <row r="107" spans="1:6" ht="23.25" customHeight="1">
      <c r="A107" s="238" t="s">
        <v>195</v>
      </c>
      <c r="B107" s="168">
        <v>22086</v>
      </c>
      <c r="C107" s="168">
        <v>19986</v>
      </c>
      <c r="D107" s="220">
        <f t="shared" si="2"/>
        <v>0.9049171420809563</v>
      </c>
      <c r="E107" s="220"/>
      <c r="F107" s="318"/>
    </row>
    <row r="108" spans="1:6" ht="23.25" customHeight="1">
      <c r="A108" s="238" t="s">
        <v>196</v>
      </c>
      <c r="B108" s="168">
        <v>1425</v>
      </c>
      <c r="C108" s="168">
        <v>1425</v>
      </c>
      <c r="D108" s="220">
        <f t="shared" si="2"/>
        <v>1</v>
      </c>
      <c r="E108" s="220"/>
      <c r="F108" s="318"/>
    </row>
    <row r="109" spans="1:6" ht="23.25" customHeight="1">
      <c r="A109" s="238" t="s">
        <v>197</v>
      </c>
      <c r="B109" s="168">
        <v>9545</v>
      </c>
      <c r="C109" s="168">
        <v>9545</v>
      </c>
      <c r="D109" s="220">
        <f t="shared" si="2"/>
        <v>1</v>
      </c>
      <c r="E109" s="220"/>
      <c r="F109" s="318"/>
    </row>
    <row r="110" spans="1:6" ht="23.25" customHeight="1">
      <c r="A110" s="238" t="s">
        <v>198</v>
      </c>
      <c r="B110" s="168">
        <v>4976</v>
      </c>
      <c r="C110" s="168">
        <v>4976</v>
      </c>
      <c r="D110" s="220">
        <f t="shared" si="2"/>
        <v>1</v>
      </c>
      <c r="E110" s="220"/>
      <c r="F110" s="318"/>
    </row>
    <row r="111" spans="1:6" ht="23.25" customHeight="1">
      <c r="A111" s="238" t="s">
        <v>199</v>
      </c>
      <c r="B111" s="168">
        <v>2564</v>
      </c>
      <c r="C111" s="168">
        <v>2564</v>
      </c>
      <c r="D111" s="220">
        <f t="shared" si="2"/>
        <v>1</v>
      </c>
      <c r="E111" s="220"/>
      <c r="F111" s="318"/>
    </row>
    <row r="112" spans="1:6" ht="23.25" customHeight="1">
      <c r="A112" s="238" t="s">
        <v>200</v>
      </c>
      <c r="B112" s="168">
        <v>3576</v>
      </c>
      <c r="C112" s="168">
        <v>1476</v>
      </c>
      <c r="D112" s="220">
        <f t="shared" si="2"/>
        <v>0.412751677852349</v>
      </c>
      <c r="E112" s="220"/>
      <c r="F112" s="318"/>
    </row>
    <row r="113" spans="1:6" ht="23.25" customHeight="1">
      <c r="A113" s="238" t="s">
        <v>201</v>
      </c>
      <c r="B113" s="168">
        <v>2073</v>
      </c>
      <c r="C113" s="168">
        <v>1985</v>
      </c>
      <c r="D113" s="220">
        <f t="shared" si="2"/>
        <v>0.9575494452484322</v>
      </c>
      <c r="E113" s="220"/>
      <c r="F113" s="318"/>
    </row>
    <row r="114" spans="1:6" ht="23.25" customHeight="1">
      <c r="A114" s="238" t="s">
        <v>202</v>
      </c>
      <c r="B114" s="168">
        <v>1477</v>
      </c>
      <c r="C114" s="168">
        <v>1477</v>
      </c>
      <c r="D114" s="220">
        <f t="shared" si="2"/>
        <v>1</v>
      </c>
      <c r="E114" s="220"/>
      <c r="F114" s="318"/>
    </row>
    <row r="115" spans="1:6" ht="23.25" customHeight="1">
      <c r="A115" s="238" t="s">
        <v>203</v>
      </c>
      <c r="B115" s="168">
        <v>596</v>
      </c>
      <c r="C115" s="168">
        <v>508</v>
      </c>
      <c r="D115" s="220">
        <f t="shared" si="2"/>
        <v>0.8523489932885906</v>
      </c>
      <c r="E115" s="220"/>
      <c r="F115" s="318"/>
    </row>
    <row r="116" spans="1:6" ht="23.25" customHeight="1">
      <c r="A116" s="238" t="s">
        <v>204</v>
      </c>
      <c r="B116" s="168">
        <v>2</v>
      </c>
      <c r="C116" s="168">
        <v>2</v>
      </c>
      <c r="D116" s="220">
        <f t="shared" si="2"/>
        <v>1</v>
      </c>
      <c r="E116" s="220"/>
      <c r="F116" s="318"/>
    </row>
    <row r="117" spans="1:6" ht="23.25" customHeight="1">
      <c r="A117" s="238" t="s">
        <v>205</v>
      </c>
      <c r="B117" s="168">
        <v>2</v>
      </c>
      <c r="C117" s="168">
        <v>2</v>
      </c>
      <c r="D117" s="220">
        <f t="shared" si="2"/>
        <v>1</v>
      </c>
      <c r="E117" s="220"/>
      <c r="F117" s="318"/>
    </row>
    <row r="118" spans="1:6" ht="23.25" customHeight="1">
      <c r="A118" s="238" t="s">
        <v>206</v>
      </c>
      <c r="B118" s="168">
        <v>10</v>
      </c>
      <c r="C118" s="168">
        <v>10</v>
      </c>
      <c r="D118" s="220">
        <f t="shared" si="2"/>
        <v>1</v>
      </c>
      <c r="E118" s="220"/>
      <c r="F118" s="318"/>
    </row>
    <row r="119" spans="1:6" ht="23.25" customHeight="1">
      <c r="A119" s="238" t="s">
        <v>207</v>
      </c>
      <c r="B119" s="168">
        <v>10</v>
      </c>
      <c r="C119" s="168">
        <v>10</v>
      </c>
      <c r="D119" s="220">
        <f t="shared" si="2"/>
        <v>1</v>
      </c>
      <c r="E119" s="220"/>
      <c r="F119" s="318"/>
    </row>
    <row r="120" spans="1:6" ht="23.25" customHeight="1">
      <c r="A120" s="238" t="s">
        <v>208</v>
      </c>
      <c r="B120" s="168">
        <v>480</v>
      </c>
      <c r="C120" s="168">
        <v>480</v>
      </c>
      <c r="D120" s="220">
        <f t="shared" si="2"/>
        <v>1</v>
      </c>
      <c r="E120" s="220"/>
      <c r="F120" s="318"/>
    </row>
    <row r="121" spans="1:6" ht="23.25" customHeight="1">
      <c r="A121" s="238" t="s">
        <v>209</v>
      </c>
      <c r="B121" s="168">
        <v>77</v>
      </c>
      <c r="C121" s="168">
        <v>77</v>
      </c>
      <c r="D121" s="220">
        <f t="shared" si="2"/>
        <v>1</v>
      </c>
      <c r="E121" s="220"/>
      <c r="F121" s="318"/>
    </row>
    <row r="122" spans="1:6" ht="23.25" customHeight="1">
      <c r="A122" s="238" t="s">
        <v>210</v>
      </c>
      <c r="B122" s="168">
        <v>400</v>
      </c>
      <c r="C122" s="168">
        <v>399</v>
      </c>
      <c r="D122" s="220">
        <f t="shared" si="2"/>
        <v>0.9975</v>
      </c>
      <c r="E122" s="220"/>
      <c r="F122" s="318"/>
    </row>
    <row r="123" spans="1:6" ht="23.25" customHeight="1">
      <c r="A123" s="238" t="s">
        <v>211</v>
      </c>
      <c r="B123" s="168">
        <v>3</v>
      </c>
      <c r="C123" s="168">
        <v>3</v>
      </c>
      <c r="D123" s="220">
        <f t="shared" si="2"/>
        <v>1</v>
      </c>
      <c r="E123" s="220"/>
      <c r="F123" s="318"/>
    </row>
    <row r="124" spans="1:6" ht="23.25" customHeight="1">
      <c r="A124" s="238" t="s">
        <v>212</v>
      </c>
      <c r="B124" s="168">
        <v>2210</v>
      </c>
      <c r="C124" s="168">
        <v>673</v>
      </c>
      <c r="D124" s="220">
        <f t="shared" si="2"/>
        <v>0.304524886877828</v>
      </c>
      <c r="E124" s="220"/>
      <c r="F124" s="318"/>
    </row>
    <row r="125" spans="1:6" ht="23.25" customHeight="1">
      <c r="A125" s="238" t="s">
        <v>213</v>
      </c>
      <c r="B125" s="168">
        <v>513</v>
      </c>
      <c r="C125" s="168">
        <v>513</v>
      </c>
      <c r="D125" s="220">
        <f t="shared" si="2"/>
        <v>1</v>
      </c>
      <c r="E125" s="220"/>
      <c r="F125" s="318"/>
    </row>
    <row r="126" spans="1:6" ht="23.25" customHeight="1">
      <c r="A126" s="238" t="s">
        <v>214</v>
      </c>
      <c r="B126" s="168">
        <v>1697</v>
      </c>
      <c r="C126" s="168">
        <v>160</v>
      </c>
      <c r="D126" s="220">
        <f t="shared" si="2"/>
        <v>0.09428403064230996</v>
      </c>
      <c r="E126" s="220"/>
      <c r="F126" s="318"/>
    </row>
    <row r="127" spans="1:6" ht="23.25" customHeight="1">
      <c r="A127" s="238" t="s">
        <v>215</v>
      </c>
      <c r="B127" s="168">
        <v>299</v>
      </c>
      <c r="C127" s="168">
        <v>291</v>
      </c>
      <c r="D127" s="220">
        <f t="shared" si="2"/>
        <v>0.9732441471571907</v>
      </c>
      <c r="E127" s="220"/>
      <c r="F127" s="318"/>
    </row>
    <row r="128" spans="1:6" ht="23.25" customHeight="1">
      <c r="A128" s="238" t="s">
        <v>216</v>
      </c>
      <c r="B128" s="168">
        <v>299</v>
      </c>
      <c r="C128" s="168">
        <v>291</v>
      </c>
      <c r="D128" s="220">
        <f t="shared" si="2"/>
        <v>0.9732441471571907</v>
      </c>
      <c r="E128" s="220"/>
      <c r="F128" s="318"/>
    </row>
    <row r="129" spans="1:6" ht="27" customHeight="1">
      <c r="A129" s="238" t="s">
        <v>217</v>
      </c>
      <c r="B129" s="239">
        <v>1000</v>
      </c>
      <c r="C129" s="239">
        <v>869</v>
      </c>
      <c r="D129" s="220">
        <f t="shared" si="2"/>
        <v>0.869</v>
      </c>
      <c r="E129" s="220">
        <v>7.121495327102803</v>
      </c>
      <c r="F129" s="318" t="s">
        <v>218</v>
      </c>
    </row>
    <row r="130" spans="1:6" ht="27" customHeight="1">
      <c r="A130" s="238" t="s">
        <v>219</v>
      </c>
      <c r="B130" s="168">
        <v>6</v>
      </c>
      <c r="C130" s="168">
        <v>6</v>
      </c>
      <c r="D130" s="220">
        <f t="shared" si="2"/>
        <v>1</v>
      </c>
      <c r="E130" s="220"/>
      <c r="F130" s="318"/>
    </row>
    <row r="131" spans="1:6" ht="27" customHeight="1">
      <c r="A131" s="238" t="s">
        <v>220</v>
      </c>
      <c r="B131" s="168">
        <v>6</v>
      </c>
      <c r="C131" s="168">
        <v>6</v>
      </c>
      <c r="D131" s="220">
        <f t="shared" si="2"/>
        <v>1</v>
      </c>
      <c r="E131" s="220"/>
      <c r="F131" s="318"/>
    </row>
    <row r="132" spans="1:6" ht="27" customHeight="1">
      <c r="A132" s="238" t="s">
        <v>221</v>
      </c>
      <c r="B132" s="168">
        <v>430</v>
      </c>
      <c r="C132" s="168">
        <v>300</v>
      </c>
      <c r="D132" s="220">
        <f t="shared" si="2"/>
        <v>0.6976744186046512</v>
      </c>
      <c r="E132" s="220"/>
      <c r="F132" s="318"/>
    </row>
    <row r="133" spans="1:6" ht="27" customHeight="1">
      <c r="A133" s="238" t="s">
        <v>222</v>
      </c>
      <c r="B133" s="168">
        <v>430</v>
      </c>
      <c r="C133" s="168">
        <v>300</v>
      </c>
      <c r="D133" s="220">
        <f aca="true" t="shared" si="3" ref="D133:D196">C133/B133</f>
        <v>0.6976744186046512</v>
      </c>
      <c r="E133" s="220"/>
      <c r="F133" s="318"/>
    </row>
    <row r="134" spans="1:6" ht="27" customHeight="1">
      <c r="A134" s="238" t="s">
        <v>223</v>
      </c>
      <c r="B134" s="168">
        <v>64</v>
      </c>
      <c r="C134" s="168">
        <v>63</v>
      </c>
      <c r="D134" s="220">
        <f t="shared" si="3"/>
        <v>0.984375</v>
      </c>
      <c r="E134" s="220"/>
      <c r="F134" s="318"/>
    </row>
    <row r="135" spans="1:6" ht="27" customHeight="1">
      <c r="A135" s="238" t="s">
        <v>224</v>
      </c>
      <c r="B135" s="168">
        <v>44</v>
      </c>
      <c r="C135" s="168">
        <v>44</v>
      </c>
      <c r="D135" s="220">
        <f t="shared" si="3"/>
        <v>1</v>
      </c>
      <c r="E135" s="220"/>
      <c r="F135" s="318"/>
    </row>
    <row r="136" spans="1:6" ht="27" customHeight="1">
      <c r="A136" s="238" t="s">
        <v>225</v>
      </c>
      <c r="B136" s="168">
        <v>20</v>
      </c>
      <c r="C136" s="168">
        <v>19</v>
      </c>
      <c r="D136" s="220">
        <f t="shared" si="3"/>
        <v>0.95</v>
      </c>
      <c r="E136" s="220"/>
      <c r="F136" s="318"/>
    </row>
    <row r="137" spans="1:6" ht="27" customHeight="1">
      <c r="A137" s="238" t="s">
        <v>226</v>
      </c>
      <c r="B137" s="168">
        <v>500</v>
      </c>
      <c r="C137" s="168">
        <v>500</v>
      </c>
      <c r="D137" s="220">
        <f t="shared" si="3"/>
        <v>1</v>
      </c>
      <c r="E137" s="220"/>
      <c r="F137" s="318"/>
    </row>
    <row r="138" spans="1:6" ht="27" customHeight="1">
      <c r="A138" s="238" t="s">
        <v>227</v>
      </c>
      <c r="B138" s="168">
        <v>500</v>
      </c>
      <c r="C138" s="168">
        <v>500</v>
      </c>
      <c r="D138" s="220">
        <f t="shared" si="3"/>
        <v>1</v>
      </c>
      <c r="E138" s="220"/>
      <c r="F138" s="318"/>
    </row>
    <row r="139" spans="1:6" ht="19.5" customHeight="1">
      <c r="A139" s="59" t="s">
        <v>228</v>
      </c>
      <c r="B139" s="239">
        <v>2561</v>
      </c>
      <c r="C139" s="239">
        <v>1376</v>
      </c>
      <c r="D139" s="220">
        <f t="shared" si="3"/>
        <v>0.5372901210464662</v>
      </c>
      <c r="E139" s="220">
        <v>-0.17850746268656714</v>
      </c>
      <c r="F139" s="318"/>
    </row>
    <row r="140" spans="1:6" ht="19.5" customHeight="1">
      <c r="A140" s="238" t="s">
        <v>229</v>
      </c>
      <c r="B140" s="168">
        <v>514</v>
      </c>
      <c r="C140" s="168">
        <v>499</v>
      </c>
      <c r="D140" s="220">
        <f t="shared" si="3"/>
        <v>0.9708171206225681</v>
      </c>
      <c r="E140" s="220"/>
      <c r="F140" s="318"/>
    </row>
    <row r="141" spans="1:6" ht="19.5" customHeight="1">
      <c r="A141" s="238" t="s">
        <v>144</v>
      </c>
      <c r="B141" s="168">
        <v>99</v>
      </c>
      <c r="C141" s="168">
        <v>99</v>
      </c>
      <c r="D141" s="220">
        <f t="shared" si="3"/>
        <v>1</v>
      </c>
      <c r="E141" s="220"/>
      <c r="F141" s="318"/>
    </row>
    <row r="142" spans="1:6" ht="19.5" customHeight="1">
      <c r="A142" s="238" t="s">
        <v>230</v>
      </c>
      <c r="B142" s="168">
        <v>14</v>
      </c>
      <c r="C142" s="168">
        <v>14</v>
      </c>
      <c r="D142" s="220">
        <f t="shared" si="3"/>
        <v>1</v>
      </c>
      <c r="E142" s="220"/>
      <c r="F142" s="318"/>
    </row>
    <row r="143" spans="1:6" ht="19.5" customHeight="1">
      <c r="A143" s="238" t="s">
        <v>231</v>
      </c>
      <c r="B143" s="168">
        <v>72</v>
      </c>
      <c r="C143" s="168">
        <v>72</v>
      </c>
      <c r="D143" s="220">
        <f t="shared" si="3"/>
        <v>1</v>
      </c>
      <c r="E143" s="220"/>
      <c r="F143" s="318"/>
    </row>
    <row r="144" spans="1:6" ht="19.5" customHeight="1">
      <c r="A144" s="238" t="s">
        <v>232</v>
      </c>
      <c r="B144" s="168">
        <v>329</v>
      </c>
      <c r="C144" s="168">
        <v>315</v>
      </c>
      <c r="D144" s="220">
        <f t="shared" si="3"/>
        <v>0.9574468085106383</v>
      </c>
      <c r="E144" s="220"/>
      <c r="F144" s="318"/>
    </row>
    <row r="145" spans="1:6" ht="19.5" customHeight="1">
      <c r="A145" s="238" t="s">
        <v>233</v>
      </c>
      <c r="B145" s="168">
        <v>139</v>
      </c>
      <c r="C145" s="168">
        <v>123</v>
      </c>
      <c r="D145" s="220">
        <f t="shared" si="3"/>
        <v>0.8848920863309353</v>
      </c>
      <c r="E145" s="220"/>
      <c r="F145" s="318"/>
    </row>
    <row r="146" spans="1:6" ht="19.5" customHeight="1">
      <c r="A146" s="238" t="s">
        <v>144</v>
      </c>
      <c r="B146" s="168">
        <v>19</v>
      </c>
      <c r="C146" s="168">
        <v>19</v>
      </c>
      <c r="D146" s="220">
        <f t="shared" si="3"/>
        <v>1</v>
      </c>
      <c r="E146" s="220"/>
      <c r="F146" s="318"/>
    </row>
    <row r="147" spans="1:6" ht="19.5" customHeight="1">
      <c r="A147" s="238" t="s">
        <v>234</v>
      </c>
      <c r="B147" s="168">
        <v>75</v>
      </c>
      <c r="C147" s="168">
        <v>75</v>
      </c>
      <c r="D147" s="220">
        <f t="shared" si="3"/>
        <v>1</v>
      </c>
      <c r="E147" s="220"/>
      <c r="F147" s="318"/>
    </row>
    <row r="148" spans="1:6" ht="19.5" customHeight="1">
      <c r="A148" s="238" t="s">
        <v>235</v>
      </c>
      <c r="B148" s="168">
        <v>45</v>
      </c>
      <c r="C148" s="168">
        <v>29</v>
      </c>
      <c r="D148" s="220">
        <f t="shared" si="3"/>
        <v>0.6444444444444445</v>
      </c>
      <c r="E148" s="220"/>
      <c r="F148" s="318"/>
    </row>
    <row r="149" spans="1:6" ht="19.5" customHeight="1">
      <c r="A149" s="238" t="s">
        <v>236</v>
      </c>
      <c r="B149" s="168">
        <v>8</v>
      </c>
      <c r="C149" s="168">
        <v>8</v>
      </c>
      <c r="D149" s="220">
        <f t="shared" si="3"/>
        <v>1</v>
      </c>
      <c r="E149" s="220"/>
      <c r="F149" s="318"/>
    </row>
    <row r="150" spans="1:6" ht="19.5" customHeight="1">
      <c r="A150" s="238" t="s">
        <v>237</v>
      </c>
      <c r="B150" s="168">
        <v>8</v>
      </c>
      <c r="C150" s="168">
        <v>8</v>
      </c>
      <c r="D150" s="220">
        <f t="shared" si="3"/>
        <v>1</v>
      </c>
      <c r="E150" s="220"/>
      <c r="F150" s="318"/>
    </row>
    <row r="151" spans="1:6" ht="19.5" customHeight="1">
      <c r="A151" s="238" t="s">
        <v>238</v>
      </c>
      <c r="B151" s="168">
        <v>586</v>
      </c>
      <c r="C151" s="168">
        <v>586</v>
      </c>
      <c r="D151" s="220">
        <f t="shared" si="3"/>
        <v>1</v>
      </c>
      <c r="E151" s="220"/>
      <c r="F151" s="318"/>
    </row>
    <row r="152" spans="1:6" ht="19.5" customHeight="1">
      <c r="A152" s="238" t="s">
        <v>239</v>
      </c>
      <c r="B152" s="168">
        <v>535</v>
      </c>
      <c r="C152" s="168">
        <v>535</v>
      </c>
      <c r="D152" s="220">
        <f t="shared" si="3"/>
        <v>1</v>
      </c>
      <c r="E152" s="220"/>
      <c r="F152" s="318"/>
    </row>
    <row r="153" spans="1:6" ht="19.5" customHeight="1">
      <c r="A153" s="238" t="s">
        <v>240</v>
      </c>
      <c r="B153" s="168">
        <v>51</v>
      </c>
      <c r="C153" s="168">
        <v>51</v>
      </c>
      <c r="D153" s="220">
        <f t="shared" si="3"/>
        <v>1</v>
      </c>
      <c r="E153" s="220"/>
      <c r="F153" s="318"/>
    </row>
    <row r="154" spans="1:6" ht="19.5" customHeight="1">
      <c r="A154" s="238" t="s">
        <v>241</v>
      </c>
      <c r="B154" s="168">
        <v>178</v>
      </c>
      <c r="C154" s="168">
        <v>160</v>
      </c>
      <c r="D154" s="220">
        <f t="shared" si="3"/>
        <v>0.898876404494382</v>
      </c>
      <c r="E154" s="220"/>
      <c r="F154" s="318"/>
    </row>
    <row r="155" spans="1:6" ht="19.5" customHeight="1">
      <c r="A155" s="238" t="s">
        <v>242</v>
      </c>
      <c r="B155" s="168">
        <v>178</v>
      </c>
      <c r="C155" s="168">
        <v>160</v>
      </c>
      <c r="D155" s="220">
        <f t="shared" si="3"/>
        <v>0.898876404494382</v>
      </c>
      <c r="E155" s="220"/>
      <c r="F155" s="318"/>
    </row>
    <row r="156" spans="1:6" ht="19.5" customHeight="1">
      <c r="A156" s="59" t="s">
        <v>243</v>
      </c>
      <c r="B156" s="239">
        <v>16823</v>
      </c>
      <c r="C156" s="239">
        <v>15607</v>
      </c>
      <c r="D156" s="220">
        <f t="shared" si="3"/>
        <v>0.9277180051120489</v>
      </c>
      <c r="E156" s="220">
        <v>-0.23975839056943837</v>
      </c>
      <c r="F156" s="318"/>
    </row>
    <row r="157" spans="1:6" ht="19.5" customHeight="1">
      <c r="A157" s="238" t="s">
        <v>244</v>
      </c>
      <c r="B157" s="168">
        <v>1061</v>
      </c>
      <c r="C157" s="168">
        <v>1061</v>
      </c>
      <c r="D157" s="220">
        <f t="shared" si="3"/>
        <v>1</v>
      </c>
      <c r="E157" s="220"/>
      <c r="F157" s="318"/>
    </row>
    <row r="158" spans="1:6" ht="19.5" customHeight="1">
      <c r="A158" s="238" t="s">
        <v>144</v>
      </c>
      <c r="B158" s="168">
        <v>91</v>
      </c>
      <c r="C158" s="168">
        <v>91</v>
      </c>
      <c r="D158" s="220">
        <f t="shared" si="3"/>
        <v>1</v>
      </c>
      <c r="E158" s="220"/>
      <c r="F158" s="318"/>
    </row>
    <row r="159" spans="1:6" ht="19.5" customHeight="1">
      <c r="A159" s="238" t="s">
        <v>245</v>
      </c>
      <c r="B159" s="168">
        <v>136</v>
      </c>
      <c r="C159" s="168">
        <v>136</v>
      </c>
      <c r="D159" s="220">
        <f t="shared" si="3"/>
        <v>1</v>
      </c>
      <c r="E159" s="220"/>
      <c r="F159" s="318"/>
    </row>
    <row r="160" spans="1:6" ht="19.5" customHeight="1">
      <c r="A160" s="238" t="s">
        <v>146</v>
      </c>
      <c r="B160" s="168">
        <v>765</v>
      </c>
      <c r="C160" s="168">
        <v>765</v>
      </c>
      <c r="D160" s="220">
        <f t="shared" si="3"/>
        <v>1</v>
      </c>
      <c r="E160" s="220"/>
      <c r="F160" s="318"/>
    </row>
    <row r="161" spans="1:6" ht="19.5" customHeight="1">
      <c r="A161" s="238" t="s">
        <v>246</v>
      </c>
      <c r="B161" s="168">
        <v>69</v>
      </c>
      <c r="C161" s="168">
        <v>69</v>
      </c>
      <c r="D161" s="220">
        <f t="shared" si="3"/>
        <v>1</v>
      </c>
      <c r="E161" s="220"/>
      <c r="F161" s="318"/>
    </row>
    <row r="162" spans="1:6" ht="19.5" customHeight="1">
      <c r="A162" s="238" t="s">
        <v>247</v>
      </c>
      <c r="B162" s="168">
        <v>208</v>
      </c>
      <c r="C162" s="168">
        <v>208</v>
      </c>
      <c r="D162" s="220">
        <f t="shared" si="3"/>
        <v>1</v>
      </c>
      <c r="E162" s="220"/>
      <c r="F162" s="318"/>
    </row>
    <row r="163" spans="1:6" ht="19.5" customHeight="1">
      <c r="A163" s="238" t="s">
        <v>144</v>
      </c>
      <c r="B163" s="168">
        <v>37</v>
      </c>
      <c r="C163" s="168">
        <v>37</v>
      </c>
      <c r="D163" s="220">
        <f t="shared" si="3"/>
        <v>1</v>
      </c>
      <c r="E163" s="220"/>
      <c r="F163" s="318"/>
    </row>
    <row r="164" spans="1:6" ht="19.5" customHeight="1">
      <c r="A164" s="238" t="s">
        <v>248</v>
      </c>
      <c r="B164" s="168">
        <v>98</v>
      </c>
      <c r="C164" s="168">
        <v>98</v>
      </c>
      <c r="D164" s="220">
        <f t="shared" si="3"/>
        <v>1</v>
      </c>
      <c r="E164" s="220"/>
      <c r="F164" s="318"/>
    </row>
    <row r="165" spans="1:6" ht="19.5" customHeight="1">
      <c r="A165" s="238" t="s">
        <v>249</v>
      </c>
      <c r="B165" s="168">
        <v>73</v>
      </c>
      <c r="C165" s="168">
        <v>73</v>
      </c>
      <c r="D165" s="220">
        <f t="shared" si="3"/>
        <v>1</v>
      </c>
      <c r="E165" s="220"/>
      <c r="F165" s="318"/>
    </row>
    <row r="166" spans="1:6" ht="19.5" customHeight="1">
      <c r="A166" s="238" t="s">
        <v>250</v>
      </c>
      <c r="B166" s="168">
        <v>7766</v>
      </c>
      <c r="C166" s="168">
        <v>7766</v>
      </c>
      <c r="D166" s="220">
        <f t="shared" si="3"/>
        <v>1</v>
      </c>
      <c r="E166" s="220"/>
      <c r="F166" s="318"/>
    </row>
    <row r="167" spans="1:6" ht="19.5" customHeight="1">
      <c r="A167" s="238" t="s">
        <v>251</v>
      </c>
      <c r="B167" s="168">
        <v>338</v>
      </c>
      <c r="C167" s="168">
        <v>338</v>
      </c>
      <c r="D167" s="220">
        <f t="shared" si="3"/>
        <v>1</v>
      </c>
      <c r="E167" s="220"/>
      <c r="F167" s="318"/>
    </row>
    <row r="168" spans="1:6" ht="19.5" customHeight="1">
      <c r="A168" s="238" t="s">
        <v>252</v>
      </c>
      <c r="B168" s="168">
        <v>571</v>
      </c>
      <c r="C168" s="168">
        <v>571</v>
      </c>
      <c r="D168" s="220">
        <f t="shared" si="3"/>
        <v>1</v>
      </c>
      <c r="E168" s="220"/>
      <c r="F168" s="318"/>
    </row>
    <row r="169" spans="1:6" ht="19.5" customHeight="1">
      <c r="A169" s="238" t="s">
        <v>253</v>
      </c>
      <c r="B169" s="168">
        <v>60</v>
      </c>
      <c r="C169" s="168">
        <v>60</v>
      </c>
      <c r="D169" s="220">
        <f t="shared" si="3"/>
        <v>1</v>
      </c>
      <c r="E169" s="220"/>
      <c r="F169" s="318"/>
    </row>
    <row r="170" spans="1:6" ht="19.5" customHeight="1">
      <c r="A170" s="238" t="s">
        <v>254</v>
      </c>
      <c r="B170" s="168">
        <v>4437</v>
      </c>
      <c r="C170" s="168">
        <v>4437</v>
      </c>
      <c r="D170" s="220">
        <f t="shared" si="3"/>
        <v>1</v>
      </c>
      <c r="E170" s="220"/>
      <c r="F170" s="318"/>
    </row>
    <row r="171" spans="1:6" ht="19.5" customHeight="1">
      <c r="A171" s="238" t="s">
        <v>255</v>
      </c>
      <c r="B171" s="168">
        <v>1216</v>
      </c>
      <c r="C171" s="168">
        <v>1216</v>
      </c>
      <c r="D171" s="220">
        <f t="shared" si="3"/>
        <v>1</v>
      </c>
      <c r="E171" s="220"/>
      <c r="F171" s="318"/>
    </row>
    <row r="172" spans="1:6" ht="19.5" customHeight="1">
      <c r="A172" s="238" t="s">
        <v>256</v>
      </c>
      <c r="B172" s="168">
        <v>1144</v>
      </c>
      <c r="C172" s="168">
        <v>1144</v>
      </c>
      <c r="D172" s="220">
        <f t="shared" si="3"/>
        <v>1</v>
      </c>
      <c r="E172" s="220"/>
      <c r="F172" s="318"/>
    </row>
    <row r="173" spans="1:6" ht="19.5" customHeight="1">
      <c r="A173" s="238" t="s">
        <v>257</v>
      </c>
      <c r="B173" s="168">
        <v>331</v>
      </c>
      <c r="C173" s="168">
        <v>131</v>
      </c>
      <c r="D173" s="220">
        <f t="shared" si="3"/>
        <v>0.3957703927492447</v>
      </c>
      <c r="E173" s="220"/>
      <c r="F173" s="318"/>
    </row>
    <row r="174" spans="1:6" ht="19.5" customHeight="1">
      <c r="A174" s="238" t="s">
        <v>258</v>
      </c>
      <c r="B174" s="168">
        <v>157</v>
      </c>
      <c r="C174" s="168">
        <v>57</v>
      </c>
      <c r="D174" s="220">
        <f t="shared" si="3"/>
        <v>0.3630573248407643</v>
      </c>
      <c r="E174" s="220"/>
      <c r="F174" s="318"/>
    </row>
    <row r="175" spans="1:6" ht="19.5" customHeight="1">
      <c r="A175" s="238" t="s">
        <v>259</v>
      </c>
      <c r="B175" s="168">
        <v>174</v>
      </c>
      <c r="C175" s="168">
        <v>74</v>
      </c>
      <c r="D175" s="220">
        <f t="shared" si="3"/>
        <v>0.42528735632183906</v>
      </c>
      <c r="E175" s="220"/>
      <c r="F175" s="318"/>
    </row>
    <row r="176" spans="1:6" ht="19.5" customHeight="1">
      <c r="A176" s="238" t="s">
        <v>260</v>
      </c>
      <c r="B176" s="168">
        <v>1514</v>
      </c>
      <c r="C176" s="168">
        <v>1392</v>
      </c>
      <c r="D176" s="220">
        <f t="shared" si="3"/>
        <v>0.9194187582562747</v>
      </c>
      <c r="E176" s="220"/>
      <c r="F176" s="318"/>
    </row>
    <row r="177" spans="1:6" ht="19.5" customHeight="1">
      <c r="A177" s="238" t="s">
        <v>261</v>
      </c>
      <c r="B177" s="168">
        <v>1144</v>
      </c>
      <c r="C177" s="168">
        <v>1044</v>
      </c>
      <c r="D177" s="220">
        <f t="shared" si="3"/>
        <v>0.9125874125874126</v>
      </c>
      <c r="E177" s="220"/>
      <c r="F177" s="318"/>
    </row>
    <row r="178" spans="1:6" ht="19.5" customHeight="1">
      <c r="A178" s="238" t="s">
        <v>262</v>
      </c>
      <c r="B178" s="168">
        <v>79</v>
      </c>
      <c r="C178" s="168">
        <v>57</v>
      </c>
      <c r="D178" s="220">
        <f t="shared" si="3"/>
        <v>0.7215189873417721</v>
      </c>
      <c r="E178" s="220"/>
      <c r="F178" s="318"/>
    </row>
    <row r="179" spans="1:6" ht="19.5" customHeight="1">
      <c r="A179" s="238" t="s">
        <v>263</v>
      </c>
      <c r="B179" s="168">
        <v>291</v>
      </c>
      <c r="C179" s="168">
        <v>291</v>
      </c>
      <c r="D179" s="220">
        <f t="shared" si="3"/>
        <v>1</v>
      </c>
      <c r="E179" s="220"/>
      <c r="F179" s="318"/>
    </row>
    <row r="180" spans="1:6" ht="19.5" customHeight="1">
      <c r="A180" s="238" t="s">
        <v>264</v>
      </c>
      <c r="B180" s="168">
        <v>61</v>
      </c>
      <c r="C180" s="168">
        <v>15</v>
      </c>
      <c r="D180" s="220">
        <f t="shared" si="3"/>
        <v>0.2459016393442623</v>
      </c>
      <c r="E180" s="220"/>
      <c r="F180" s="318"/>
    </row>
    <row r="181" spans="1:6" ht="19.5" customHeight="1">
      <c r="A181" s="238" t="s">
        <v>265</v>
      </c>
      <c r="B181" s="168">
        <v>60</v>
      </c>
      <c r="C181" s="168">
        <v>14</v>
      </c>
      <c r="D181" s="220">
        <f t="shared" si="3"/>
        <v>0.23333333333333334</v>
      </c>
      <c r="E181" s="220"/>
      <c r="F181" s="318"/>
    </row>
    <row r="182" spans="1:6" ht="19.5" customHeight="1">
      <c r="A182" s="238" t="s">
        <v>266</v>
      </c>
      <c r="B182" s="168">
        <v>1</v>
      </c>
      <c r="C182" s="168">
        <v>1</v>
      </c>
      <c r="D182" s="220">
        <f t="shared" si="3"/>
        <v>1</v>
      </c>
      <c r="E182" s="220"/>
      <c r="F182" s="318"/>
    </row>
    <row r="183" spans="1:6" ht="19.5" customHeight="1">
      <c r="A183" s="238" t="s">
        <v>267</v>
      </c>
      <c r="B183" s="168">
        <v>1209</v>
      </c>
      <c r="C183" s="168">
        <v>1005</v>
      </c>
      <c r="D183" s="220">
        <f t="shared" si="3"/>
        <v>0.8312655086848635</v>
      </c>
      <c r="E183" s="220"/>
      <c r="F183" s="318"/>
    </row>
    <row r="184" spans="1:6" ht="19.5" customHeight="1">
      <c r="A184" s="238" t="s">
        <v>268</v>
      </c>
      <c r="B184" s="168">
        <v>700</v>
      </c>
      <c r="C184" s="168">
        <v>700</v>
      </c>
      <c r="D184" s="220">
        <f t="shared" si="3"/>
        <v>1</v>
      </c>
      <c r="E184" s="220"/>
      <c r="F184" s="318"/>
    </row>
    <row r="185" spans="1:6" ht="19.5" customHeight="1">
      <c r="A185" s="238" t="s">
        <v>269</v>
      </c>
      <c r="B185" s="168">
        <v>509</v>
      </c>
      <c r="C185" s="168">
        <v>305</v>
      </c>
      <c r="D185" s="220">
        <f t="shared" si="3"/>
        <v>0.5992141453831041</v>
      </c>
      <c r="E185" s="220"/>
      <c r="F185" s="318"/>
    </row>
    <row r="186" spans="1:6" ht="19.5" customHeight="1">
      <c r="A186" s="238" t="s">
        <v>270</v>
      </c>
      <c r="B186" s="168">
        <v>994</v>
      </c>
      <c r="C186" s="168">
        <v>344</v>
      </c>
      <c r="D186" s="220">
        <f t="shared" si="3"/>
        <v>0.3460764587525151</v>
      </c>
      <c r="E186" s="220"/>
      <c r="F186" s="318"/>
    </row>
    <row r="187" spans="1:6" ht="19.5" customHeight="1">
      <c r="A187" s="238" t="s">
        <v>144</v>
      </c>
      <c r="B187" s="168">
        <v>28</v>
      </c>
      <c r="C187" s="168">
        <v>28</v>
      </c>
      <c r="D187" s="220">
        <f t="shared" si="3"/>
        <v>1</v>
      </c>
      <c r="E187" s="220"/>
      <c r="F187" s="318"/>
    </row>
    <row r="188" spans="1:6" ht="19.5" customHeight="1">
      <c r="A188" s="238" t="s">
        <v>271</v>
      </c>
      <c r="B188" s="168">
        <v>15</v>
      </c>
      <c r="C188" s="168">
        <v>15</v>
      </c>
      <c r="D188" s="220">
        <f t="shared" si="3"/>
        <v>1</v>
      </c>
      <c r="E188" s="220"/>
      <c r="F188" s="318"/>
    </row>
    <row r="189" spans="1:6" ht="19.5" customHeight="1">
      <c r="A189" s="238" t="s">
        <v>272</v>
      </c>
      <c r="B189" s="168">
        <v>6</v>
      </c>
      <c r="C189" s="168">
        <v>6</v>
      </c>
      <c r="D189" s="220">
        <f t="shared" si="3"/>
        <v>1</v>
      </c>
      <c r="E189" s="220"/>
      <c r="F189" s="318"/>
    </row>
    <row r="190" spans="1:6" ht="19.5" customHeight="1">
      <c r="A190" s="238" t="s">
        <v>273</v>
      </c>
      <c r="B190" s="168">
        <v>194</v>
      </c>
      <c r="C190" s="168">
        <v>194</v>
      </c>
      <c r="D190" s="220">
        <f t="shared" si="3"/>
        <v>1</v>
      </c>
      <c r="E190" s="220"/>
      <c r="F190" s="318"/>
    </row>
    <row r="191" spans="1:6" ht="19.5" customHeight="1">
      <c r="A191" s="238" t="s">
        <v>274</v>
      </c>
      <c r="B191" s="168">
        <v>751</v>
      </c>
      <c r="C191" s="168">
        <v>101</v>
      </c>
      <c r="D191" s="220">
        <f t="shared" si="3"/>
        <v>0.13448735019973368</v>
      </c>
      <c r="E191" s="220"/>
      <c r="F191" s="318"/>
    </row>
    <row r="192" spans="1:6" ht="19.5" customHeight="1">
      <c r="A192" s="238" t="s">
        <v>275</v>
      </c>
      <c r="B192" s="168">
        <v>24</v>
      </c>
      <c r="C192" s="168">
        <v>24</v>
      </c>
      <c r="D192" s="220">
        <f t="shared" si="3"/>
        <v>1</v>
      </c>
      <c r="E192" s="220"/>
      <c r="F192" s="318"/>
    </row>
    <row r="193" spans="1:6" ht="19.5" customHeight="1">
      <c r="A193" s="238" t="s">
        <v>276</v>
      </c>
      <c r="B193" s="168">
        <v>24</v>
      </c>
      <c r="C193" s="168">
        <v>24</v>
      </c>
      <c r="D193" s="220">
        <f t="shared" si="3"/>
        <v>1</v>
      </c>
      <c r="E193" s="220"/>
      <c r="F193" s="318"/>
    </row>
    <row r="194" spans="1:6" ht="19.5" customHeight="1">
      <c r="A194" s="238" t="s">
        <v>277</v>
      </c>
      <c r="B194" s="168">
        <v>586</v>
      </c>
      <c r="C194" s="168">
        <v>586</v>
      </c>
      <c r="D194" s="220">
        <f t="shared" si="3"/>
        <v>1</v>
      </c>
      <c r="E194" s="220"/>
      <c r="F194" s="318"/>
    </row>
    <row r="195" spans="1:6" ht="19.5" customHeight="1">
      <c r="A195" s="238" t="s">
        <v>278</v>
      </c>
      <c r="B195" s="168">
        <v>160</v>
      </c>
      <c r="C195" s="168">
        <v>160</v>
      </c>
      <c r="D195" s="220">
        <f t="shared" si="3"/>
        <v>1</v>
      </c>
      <c r="E195" s="220"/>
      <c r="F195" s="318"/>
    </row>
    <row r="196" spans="1:6" ht="19.5" customHeight="1">
      <c r="A196" s="238" t="s">
        <v>279</v>
      </c>
      <c r="B196" s="168">
        <v>426</v>
      </c>
      <c r="C196" s="168">
        <v>426</v>
      </c>
      <c r="D196" s="220">
        <f aca="true" t="shared" si="4" ref="D196:D259">C196/B196</f>
        <v>1</v>
      </c>
      <c r="E196" s="220"/>
      <c r="F196" s="318"/>
    </row>
    <row r="197" spans="1:6" ht="19.5" customHeight="1">
      <c r="A197" s="238" t="s">
        <v>280</v>
      </c>
      <c r="B197" s="168">
        <v>16</v>
      </c>
      <c r="C197" s="168">
        <v>3</v>
      </c>
      <c r="D197" s="220">
        <f t="shared" si="4"/>
        <v>0.1875</v>
      </c>
      <c r="E197" s="220"/>
      <c r="F197" s="318"/>
    </row>
    <row r="198" spans="1:6" ht="19.5" customHeight="1">
      <c r="A198" s="238" t="s">
        <v>281</v>
      </c>
      <c r="B198" s="168">
        <v>16</v>
      </c>
      <c r="C198" s="168">
        <v>3</v>
      </c>
      <c r="D198" s="220">
        <f t="shared" si="4"/>
        <v>0.1875</v>
      </c>
      <c r="E198" s="220"/>
      <c r="F198" s="318"/>
    </row>
    <row r="199" spans="1:6" ht="19.5" customHeight="1">
      <c r="A199" s="238" t="s">
        <v>282</v>
      </c>
      <c r="B199" s="168">
        <v>163</v>
      </c>
      <c r="C199" s="168">
        <v>163</v>
      </c>
      <c r="D199" s="220">
        <f t="shared" si="4"/>
        <v>1</v>
      </c>
      <c r="E199" s="220"/>
      <c r="F199" s="318"/>
    </row>
    <row r="200" spans="1:6" ht="19.5" customHeight="1">
      <c r="A200" s="238" t="s">
        <v>283</v>
      </c>
      <c r="B200" s="168">
        <v>7</v>
      </c>
      <c r="C200" s="168">
        <v>7</v>
      </c>
      <c r="D200" s="220">
        <f t="shared" si="4"/>
        <v>1</v>
      </c>
      <c r="E200" s="220"/>
      <c r="F200" s="318"/>
    </row>
    <row r="201" spans="1:6" ht="19.5" customHeight="1">
      <c r="A201" s="238" t="s">
        <v>284</v>
      </c>
      <c r="B201" s="168">
        <v>156</v>
      </c>
      <c r="C201" s="168">
        <v>156</v>
      </c>
      <c r="D201" s="220">
        <f t="shared" si="4"/>
        <v>1</v>
      </c>
      <c r="E201" s="220"/>
      <c r="F201" s="318"/>
    </row>
    <row r="202" spans="1:6" ht="19.5" customHeight="1">
      <c r="A202" s="238" t="s">
        <v>285</v>
      </c>
      <c r="B202" s="168">
        <v>2274</v>
      </c>
      <c r="C202" s="168">
        <v>2294</v>
      </c>
      <c r="D202" s="220">
        <f t="shared" si="4"/>
        <v>1.0087950747581353</v>
      </c>
      <c r="E202" s="220"/>
      <c r="F202" s="318"/>
    </row>
    <row r="203" spans="1:6" ht="19.5" customHeight="1">
      <c r="A203" s="238" t="s">
        <v>286</v>
      </c>
      <c r="B203" s="168">
        <v>101</v>
      </c>
      <c r="C203" s="168">
        <v>101</v>
      </c>
      <c r="D203" s="220">
        <f t="shared" si="4"/>
        <v>1</v>
      </c>
      <c r="E203" s="220"/>
      <c r="F203" s="318"/>
    </row>
    <row r="204" spans="1:6" ht="19.5" customHeight="1">
      <c r="A204" s="238" t="s">
        <v>287</v>
      </c>
      <c r="B204" s="168">
        <v>2173</v>
      </c>
      <c r="C204" s="168">
        <v>2193</v>
      </c>
      <c r="D204" s="220">
        <f t="shared" si="4"/>
        <v>1.0092038656235618</v>
      </c>
      <c r="E204" s="220"/>
      <c r="F204" s="318"/>
    </row>
    <row r="205" spans="1:6" ht="19.5" customHeight="1">
      <c r="A205" s="238" t="s">
        <v>288</v>
      </c>
      <c r="B205" s="168">
        <v>340</v>
      </c>
      <c r="C205" s="168">
        <v>340</v>
      </c>
      <c r="D205" s="220">
        <f t="shared" si="4"/>
        <v>1</v>
      </c>
      <c r="E205" s="220"/>
      <c r="F205" s="318"/>
    </row>
    <row r="206" spans="1:6" ht="19.5" customHeight="1">
      <c r="A206" s="238" t="s">
        <v>289</v>
      </c>
      <c r="B206" s="168">
        <v>340</v>
      </c>
      <c r="C206" s="168">
        <v>340</v>
      </c>
      <c r="D206" s="220">
        <f t="shared" si="4"/>
        <v>1</v>
      </c>
      <c r="E206" s="220"/>
      <c r="F206" s="318"/>
    </row>
    <row r="207" spans="1:6" ht="19.5" customHeight="1">
      <c r="A207" s="238" t="s">
        <v>290</v>
      </c>
      <c r="B207" s="168">
        <v>275</v>
      </c>
      <c r="C207" s="168">
        <v>275</v>
      </c>
      <c r="D207" s="220">
        <f t="shared" si="4"/>
        <v>1</v>
      </c>
      <c r="E207" s="220"/>
      <c r="F207" s="318"/>
    </row>
    <row r="208" spans="1:6" ht="19.5" customHeight="1">
      <c r="A208" s="238" t="s">
        <v>144</v>
      </c>
      <c r="B208" s="168">
        <v>70</v>
      </c>
      <c r="C208" s="168">
        <v>70</v>
      </c>
      <c r="D208" s="220">
        <f t="shared" si="4"/>
        <v>1</v>
      </c>
      <c r="E208" s="220"/>
      <c r="F208" s="318"/>
    </row>
    <row r="209" spans="1:6" ht="19.5" customHeight="1">
      <c r="A209" s="238" t="s">
        <v>146</v>
      </c>
      <c r="B209" s="168">
        <v>34</v>
      </c>
      <c r="C209" s="168">
        <v>34</v>
      </c>
      <c r="D209" s="220">
        <f t="shared" si="4"/>
        <v>1</v>
      </c>
      <c r="E209" s="220"/>
      <c r="F209" s="318"/>
    </row>
    <row r="210" spans="1:6" ht="19.5" customHeight="1">
      <c r="A210" s="238" t="s">
        <v>291</v>
      </c>
      <c r="B210" s="168">
        <v>171</v>
      </c>
      <c r="C210" s="168">
        <v>170</v>
      </c>
      <c r="D210" s="220">
        <f t="shared" si="4"/>
        <v>0.9941520467836257</v>
      </c>
      <c r="E210" s="220"/>
      <c r="F210" s="318"/>
    </row>
    <row r="211" spans="1:6" ht="26.25" customHeight="1">
      <c r="A211" s="59" t="s">
        <v>292</v>
      </c>
      <c r="B211" s="239">
        <v>7553</v>
      </c>
      <c r="C211" s="239">
        <v>6881</v>
      </c>
      <c r="D211" s="220">
        <f t="shared" si="4"/>
        <v>0.9110287303058388</v>
      </c>
      <c r="E211" s="220">
        <v>-0.18151540383014153</v>
      </c>
      <c r="F211" s="318"/>
    </row>
    <row r="212" spans="1:6" ht="26.25" customHeight="1">
      <c r="A212" s="238" t="s">
        <v>293</v>
      </c>
      <c r="B212" s="168">
        <v>271</v>
      </c>
      <c r="C212" s="168">
        <v>271</v>
      </c>
      <c r="D212" s="220">
        <f t="shared" si="4"/>
        <v>1</v>
      </c>
      <c r="E212" s="220"/>
      <c r="F212" s="318"/>
    </row>
    <row r="213" spans="1:6" ht="26.25" customHeight="1">
      <c r="A213" s="238" t="s">
        <v>144</v>
      </c>
      <c r="B213" s="168">
        <v>85</v>
      </c>
      <c r="C213" s="168">
        <v>85</v>
      </c>
      <c r="D213" s="220">
        <f t="shared" si="4"/>
        <v>1</v>
      </c>
      <c r="E213" s="220"/>
      <c r="F213" s="318"/>
    </row>
    <row r="214" spans="1:6" ht="26.25" customHeight="1">
      <c r="A214" s="238" t="s">
        <v>294</v>
      </c>
      <c r="B214" s="168">
        <v>186</v>
      </c>
      <c r="C214" s="168">
        <v>186</v>
      </c>
      <c r="D214" s="220">
        <f t="shared" si="4"/>
        <v>1</v>
      </c>
      <c r="E214" s="220"/>
      <c r="F214" s="318"/>
    </row>
    <row r="215" spans="1:6" ht="26.25" customHeight="1">
      <c r="A215" s="238" t="s">
        <v>295</v>
      </c>
      <c r="B215" s="168">
        <v>1674</v>
      </c>
      <c r="C215" s="168">
        <v>1425</v>
      </c>
      <c r="D215" s="220">
        <f t="shared" si="4"/>
        <v>0.8512544802867383</v>
      </c>
      <c r="E215" s="220"/>
      <c r="F215" s="318"/>
    </row>
    <row r="216" spans="1:6" ht="26.25" customHeight="1">
      <c r="A216" s="238" t="s">
        <v>296</v>
      </c>
      <c r="B216" s="168">
        <v>1510</v>
      </c>
      <c r="C216" s="168">
        <v>1261</v>
      </c>
      <c r="D216" s="220">
        <f t="shared" si="4"/>
        <v>0.8350993377483443</v>
      </c>
      <c r="E216" s="220"/>
      <c r="F216" s="318"/>
    </row>
    <row r="217" spans="1:6" ht="26.25" customHeight="1">
      <c r="A217" s="238" t="s">
        <v>297</v>
      </c>
      <c r="B217" s="168">
        <v>139</v>
      </c>
      <c r="C217" s="168">
        <v>139</v>
      </c>
      <c r="D217" s="220">
        <f t="shared" si="4"/>
        <v>1</v>
      </c>
      <c r="E217" s="220"/>
      <c r="F217" s="318"/>
    </row>
    <row r="218" spans="1:6" ht="26.25" customHeight="1">
      <c r="A218" s="238" t="s">
        <v>298</v>
      </c>
      <c r="B218" s="168">
        <v>25</v>
      </c>
      <c r="C218" s="168">
        <v>25</v>
      </c>
      <c r="D218" s="220">
        <f t="shared" si="4"/>
        <v>1</v>
      </c>
      <c r="E218" s="220"/>
      <c r="F218" s="318"/>
    </row>
    <row r="219" spans="1:6" ht="26.25" customHeight="1">
      <c r="A219" s="238" t="s">
        <v>299</v>
      </c>
      <c r="B219" s="168">
        <v>1330</v>
      </c>
      <c r="C219" s="168">
        <v>1322</v>
      </c>
      <c r="D219" s="220">
        <f t="shared" si="4"/>
        <v>0.9939849624060151</v>
      </c>
      <c r="E219" s="220"/>
      <c r="F219" s="318"/>
    </row>
    <row r="220" spans="1:6" ht="26.25" customHeight="1">
      <c r="A220" s="238" t="s">
        <v>300</v>
      </c>
      <c r="B220" s="168">
        <v>1328</v>
      </c>
      <c r="C220" s="168">
        <v>1320</v>
      </c>
      <c r="D220" s="220">
        <f t="shared" si="4"/>
        <v>0.9939759036144579</v>
      </c>
      <c r="E220" s="220"/>
      <c r="F220" s="318"/>
    </row>
    <row r="221" spans="1:6" ht="26.25" customHeight="1">
      <c r="A221" s="238" t="s">
        <v>301</v>
      </c>
      <c r="B221" s="168">
        <v>2</v>
      </c>
      <c r="C221" s="168">
        <v>2</v>
      </c>
      <c r="D221" s="220">
        <f t="shared" si="4"/>
        <v>1</v>
      </c>
      <c r="E221" s="220"/>
      <c r="F221" s="318"/>
    </row>
    <row r="222" spans="1:6" ht="26.25" customHeight="1">
      <c r="A222" s="238" t="s">
        <v>302</v>
      </c>
      <c r="B222" s="168">
        <v>1399</v>
      </c>
      <c r="C222" s="168">
        <v>1035</v>
      </c>
      <c r="D222" s="220">
        <f t="shared" si="4"/>
        <v>0.7398141529664046</v>
      </c>
      <c r="E222" s="220"/>
      <c r="F222" s="318"/>
    </row>
    <row r="223" spans="1:6" ht="26.25" customHeight="1">
      <c r="A223" s="238" t="s">
        <v>303</v>
      </c>
      <c r="B223" s="168">
        <v>161</v>
      </c>
      <c r="C223" s="168">
        <v>161</v>
      </c>
      <c r="D223" s="220">
        <f t="shared" si="4"/>
        <v>1</v>
      </c>
      <c r="E223" s="220"/>
      <c r="F223" s="318"/>
    </row>
    <row r="224" spans="1:6" ht="26.25" customHeight="1">
      <c r="A224" s="238" t="s">
        <v>304</v>
      </c>
      <c r="B224" s="168">
        <v>47</v>
      </c>
      <c r="C224" s="168">
        <v>47</v>
      </c>
      <c r="D224" s="220">
        <f t="shared" si="4"/>
        <v>1</v>
      </c>
      <c r="E224" s="220"/>
      <c r="F224" s="318"/>
    </row>
    <row r="225" spans="1:6" ht="26.25" customHeight="1">
      <c r="A225" s="238" t="s">
        <v>305</v>
      </c>
      <c r="B225" s="168">
        <v>179</v>
      </c>
      <c r="C225" s="168">
        <v>179</v>
      </c>
      <c r="D225" s="220">
        <f t="shared" si="4"/>
        <v>1</v>
      </c>
      <c r="E225" s="220"/>
      <c r="F225" s="318"/>
    </row>
    <row r="226" spans="1:6" ht="26.25" customHeight="1">
      <c r="A226" s="238" t="s">
        <v>306</v>
      </c>
      <c r="B226" s="168">
        <v>953</v>
      </c>
      <c r="C226" s="168">
        <v>589</v>
      </c>
      <c r="D226" s="220">
        <f t="shared" si="4"/>
        <v>0.6180482686253935</v>
      </c>
      <c r="E226" s="220"/>
      <c r="F226" s="318"/>
    </row>
    <row r="227" spans="1:6" ht="26.25" customHeight="1">
      <c r="A227" s="238" t="s">
        <v>307</v>
      </c>
      <c r="B227" s="168">
        <v>14</v>
      </c>
      <c r="C227" s="168">
        <v>14</v>
      </c>
      <c r="D227" s="220">
        <f t="shared" si="4"/>
        <v>1</v>
      </c>
      <c r="E227" s="220"/>
      <c r="F227" s="318"/>
    </row>
    <row r="228" spans="1:6" ht="26.25" customHeight="1">
      <c r="A228" s="238" t="s">
        <v>308</v>
      </c>
      <c r="B228" s="168">
        <v>45</v>
      </c>
      <c r="C228" s="168">
        <v>45</v>
      </c>
      <c r="D228" s="220">
        <f t="shared" si="4"/>
        <v>1</v>
      </c>
      <c r="E228" s="220"/>
      <c r="F228" s="318"/>
    </row>
    <row r="229" spans="1:6" ht="26.25" customHeight="1">
      <c r="A229" s="238" t="s">
        <v>309</v>
      </c>
      <c r="B229" s="168">
        <v>11</v>
      </c>
      <c r="C229" s="168">
        <v>8</v>
      </c>
      <c r="D229" s="220">
        <f t="shared" si="4"/>
        <v>0.7272727272727273</v>
      </c>
      <c r="E229" s="220"/>
      <c r="F229" s="318"/>
    </row>
    <row r="230" spans="1:6" ht="26.25" customHeight="1">
      <c r="A230" s="238" t="s">
        <v>310</v>
      </c>
      <c r="B230" s="168">
        <v>11</v>
      </c>
      <c r="C230" s="168">
        <v>8</v>
      </c>
      <c r="D230" s="220">
        <f t="shared" si="4"/>
        <v>0.7272727272727273</v>
      </c>
      <c r="E230" s="220"/>
      <c r="F230" s="318"/>
    </row>
    <row r="231" spans="1:6" ht="26.25" customHeight="1">
      <c r="A231" s="238" t="s">
        <v>311</v>
      </c>
      <c r="B231" s="168">
        <v>52</v>
      </c>
      <c r="C231" s="168">
        <v>49</v>
      </c>
      <c r="D231" s="220">
        <f t="shared" si="4"/>
        <v>0.9423076923076923</v>
      </c>
      <c r="E231" s="220"/>
      <c r="F231" s="318"/>
    </row>
    <row r="232" spans="1:6" ht="26.25" customHeight="1">
      <c r="A232" s="238" t="s">
        <v>312</v>
      </c>
      <c r="B232" s="168">
        <v>52</v>
      </c>
      <c r="C232" s="168">
        <v>49</v>
      </c>
      <c r="D232" s="220">
        <f t="shared" si="4"/>
        <v>0.9423076923076923</v>
      </c>
      <c r="E232" s="220"/>
      <c r="F232" s="318"/>
    </row>
    <row r="233" spans="1:6" ht="26.25" customHeight="1">
      <c r="A233" s="238" t="s">
        <v>313</v>
      </c>
      <c r="B233" s="168">
        <v>2001</v>
      </c>
      <c r="C233" s="168">
        <v>2001</v>
      </c>
      <c r="D233" s="220">
        <f t="shared" si="4"/>
        <v>1</v>
      </c>
      <c r="E233" s="220"/>
      <c r="F233" s="318"/>
    </row>
    <row r="234" spans="1:6" ht="26.25" customHeight="1">
      <c r="A234" s="238" t="s">
        <v>314</v>
      </c>
      <c r="B234" s="168">
        <v>363</v>
      </c>
      <c r="C234" s="168">
        <v>363</v>
      </c>
      <c r="D234" s="220">
        <f t="shared" si="4"/>
        <v>1</v>
      </c>
      <c r="E234" s="220"/>
      <c r="F234" s="318"/>
    </row>
    <row r="235" spans="1:6" ht="26.25" customHeight="1">
      <c r="A235" s="238" t="s">
        <v>315</v>
      </c>
      <c r="B235" s="168">
        <v>1468</v>
      </c>
      <c r="C235" s="168">
        <v>1468</v>
      </c>
      <c r="D235" s="220">
        <f t="shared" si="4"/>
        <v>1</v>
      </c>
      <c r="E235" s="220"/>
      <c r="F235" s="318"/>
    </row>
    <row r="236" spans="1:6" ht="26.25" customHeight="1">
      <c r="A236" s="238" t="s">
        <v>316</v>
      </c>
      <c r="B236" s="168">
        <v>169</v>
      </c>
      <c r="C236" s="168">
        <v>169</v>
      </c>
      <c r="D236" s="220">
        <f t="shared" si="4"/>
        <v>1</v>
      </c>
      <c r="E236" s="220"/>
      <c r="F236" s="318"/>
    </row>
    <row r="237" spans="1:6" ht="26.25" customHeight="1">
      <c r="A237" s="238" t="s">
        <v>317</v>
      </c>
      <c r="B237" s="168">
        <v>1</v>
      </c>
      <c r="C237" s="168">
        <v>1</v>
      </c>
      <c r="D237" s="220">
        <f t="shared" si="4"/>
        <v>1</v>
      </c>
      <c r="E237" s="220"/>
      <c r="F237" s="318"/>
    </row>
    <row r="238" spans="1:6" ht="26.25" customHeight="1">
      <c r="A238" s="238" t="s">
        <v>318</v>
      </c>
      <c r="B238" s="168">
        <v>77</v>
      </c>
      <c r="C238" s="168">
        <v>77</v>
      </c>
      <c r="D238" s="220">
        <f t="shared" si="4"/>
        <v>1</v>
      </c>
      <c r="E238" s="220"/>
      <c r="F238" s="318"/>
    </row>
    <row r="239" spans="1:6" ht="26.25" customHeight="1">
      <c r="A239" s="238" t="s">
        <v>319</v>
      </c>
      <c r="B239" s="168">
        <v>77</v>
      </c>
      <c r="C239" s="168">
        <v>77</v>
      </c>
      <c r="D239" s="220">
        <f t="shared" si="4"/>
        <v>1</v>
      </c>
      <c r="E239" s="220"/>
      <c r="F239" s="318"/>
    </row>
    <row r="240" spans="1:6" ht="26.25" customHeight="1">
      <c r="A240" s="238" t="s">
        <v>320</v>
      </c>
      <c r="B240" s="168">
        <v>11</v>
      </c>
      <c r="C240" s="168">
        <v>7</v>
      </c>
      <c r="D240" s="220">
        <f t="shared" si="4"/>
        <v>0.6363636363636364</v>
      </c>
      <c r="E240" s="220"/>
      <c r="F240" s="318"/>
    </row>
    <row r="241" spans="1:6" ht="26.25" customHeight="1">
      <c r="A241" s="238" t="s">
        <v>321</v>
      </c>
      <c r="B241" s="168">
        <v>11</v>
      </c>
      <c r="C241" s="168">
        <v>7</v>
      </c>
      <c r="D241" s="220">
        <f t="shared" si="4"/>
        <v>0.6363636363636364</v>
      </c>
      <c r="E241" s="220"/>
      <c r="F241" s="318"/>
    </row>
    <row r="242" spans="1:6" ht="26.25" customHeight="1">
      <c r="A242" s="238" t="s">
        <v>322</v>
      </c>
      <c r="B242" s="168">
        <v>572</v>
      </c>
      <c r="C242" s="168">
        <v>559</v>
      </c>
      <c r="D242" s="220">
        <f t="shared" si="4"/>
        <v>0.9772727272727273</v>
      </c>
      <c r="E242" s="220"/>
      <c r="F242" s="318"/>
    </row>
    <row r="243" spans="1:6" ht="26.25" customHeight="1">
      <c r="A243" s="238" t="s">
        <v>144</v>
      </c>
      <c r="B243" s="168">
        <v>86</v>
      </c>
      <c r="C243" s="168">
        <v>86</v>
      </c>
      <c r="D243" s="220">
        <f t="shared" si="4"/>
        <v>1</v>
      </c>
      <c r="E243" s="220"/>
      <c r="F243" s="318"/>
    </row>
    <row r="244" spans="1:6" ht="26.25" customHeight="1">
      <c r="A244" s="238" t="s">
        <v>146</v>
      </c>
      <c r="B244" s="168">
        <v>99</v>
      </c>
      <c r="C244" s="168">
        <v>99</v>
      </c>
      <c r="D244" s="220">
        <f t="shared" si="4"/>
        <v>1</v>
      </c>
      <c r="E244" s="220"/>
      <c r="F244" s="318"/>
    </row>
    <row r="245" spans="1:6" ht="26.25" customHeight="1">
      <c r="A245" s="238" t="s">
        <v>323</v>
      </c>
      <c r="B245" s="168">
        <v>387</v>
      </c>
      <c r="C245" s="168">
        <v>374</v>
      </c>
      <c r="D245" s="220">
        <f t="shared" si="4"/>
        <v>0.9664082687338501</v>
      </c>
      <c r="E245" s="220"/>
      <c r="F245" s="318"/>
    </row>
    <row r="246" spans="1:6" ht="26.25" customHeight="1">
      <c r="A246" s="238" t="s">
        <v>324</v>
      </c>
      <c r="B246" s="168">
        <v>155</v>
      </c>
      <c r="C246" s="168">
        <v>126</v>
      </c>
      <c r="D246" s="220">
        <f t="shared" si="4"/>
        <v>0.8129032258064516</v>
      </c>
      <c r="E246" s="220"/>
      <c r="F246" s="318"/>
    </row>
    <row r="247" spans="1:6" ht="26.25" customHeight="1">
      <c r="A247" s="238" t="s">
        <v>325</v>
      </c>
      <c r="B247" s="168">
        <v>155</v>
      </c>
      <c r="C247" s="168">
        <v>126</v>
      </c>
      <c r="D247" s="220">
        <f t="shared" si="4"/>
        <v>0.8129032258064516</v>
      </c>
      <c r="E247" s="220"/>
      <c r="F247" s="318"/>
    </row>
    <row r="248" spans="1:6" ht="19.5" customHeight="1">
      <c r="A248" s="238" t="s">
        <v>326</v>
      </c>
      <c r="B248" s="239">
        <v>9634</v>
      </c>
      <c r="C248" s="239">
        <v>5818</v>
      </c>
      <c r="D248" s="220">
        <f t="shared" si="4"/>
        <v>0.6039028440938343</v>
      </c>
      <c r="E248" s="220">
        <v>-0.36671383476651787</v>
      </c>
      <c r="F248" s="318"/>
    </row>
    <row r="249" spans="1:6" ht="19.5" customHeight="1">
      <c r="A249" s="238" t="s">
        <v>327</v>
      </c>
      <c r="B249" s="168">
        <v>68</v>
      </c>
      <c r="C249" s="168">
        <v>68</v>
      </c>
      <c r="D249" s="220">
        <f t="shared" si="4"/>
        <v>1</v>
      </c>
      <c r="E249" s="220"/>
      <c r="F249" s="318"/>
    </row>
    <row r="250" spans="1:6" ht="19.5" customHeight="1">
      <c r="A250" s="238" t="s">
        <v>144</v>
      </c>
      <c r="B250" s="168">
        <v>2</v>
      </c>
      <c r="C250" s="168">
        <v>2</v>
      </c>
      <c r="D250" s="220">
        <f t="shared" si="4"/>
        <v>1</v>
      </c>
      <c r="E250" s="220"/>
      <c r="F250" s="318"/>
    </row>
    <row r="251" spans="1:6" ht="19.5" customHeight="1">
      <c r="A251" s="238" t="s">
        <v>328</v>
      </c>
      <c r="B251" s="168">
        <v>66</v>
      </c>
      <c r="C251" s="168">
        <v>66</v>
      </c>
      <c r="D251" s="220">
        <f t="shared" si="4"/>
        <v>1</v>
      </c>
      <c r="E251" s="220"/>
      <c r="F251" s="318"/>
    </row>
    <row r="252" spans="1:6" ht="19.5" customHeight="1">
      <c r="A252" s="238" t="s">
        <v>329</v>
      </c>
      <c r="B252" s="168">
        <v>10</v>
      </c>
      <c r="C252" s="168">
        <v>10</v>
      </c>
      <c r="D252" s="220">
        <f t="shared" si="4"/>
        <v>1</v>
      </c>
      <c r="E252" s="220"/>
      <c r="F252" s="318"/>
    </row>
    <row r="253" spans="1:6" ht="19.5" customHeight="1">
      <c r="A253" s="238" t="s">
        <v>330</v>
      </c>
      <c r="B253" s="168">
        <v>10</v>
      </c>
      <c r="C253" s="168">
        <v>10</v>
      </c>
      <c r="D253" s="220">
        <f t="shared" si="4"/>
        <v>1</v>
      </c>
      <c r="E253" s="220"/>
      <c r="F253" s="318"/>
    </row>
    <row r="254" spans="1:6" ht="19.5" customHeight="1">
      <c r="A254" s="238" t="s">
        <v>331</v>
      </c>
      <c r="B254" s="168">
        <v>7481</v>
      </c>
      <c r="C254" s="168">
        <v>4400</v>
      </c>
      <c r="D254" s="220">
        <f t="shared" si="4"/>
        <v>0.5881566635476541</v>
      </c>
      <c r="E254" s="220"/>
      <c r="F254" s="318"/>
    </row>
    <row r="255" spans="1:6" ht="19.5" customHeight="1">
      <c r="A255" s="238" t="s">
        <v>332</v>
      </c>
      <c r="B255" s="168">
        <v>7012</v>
      </c>
      <c r="C255" s="168">
        <v>3931</v>
      </c>
      <c r="D255" s="220">
        <f t="shared" si="4"/>
        <v>0.5606103822019395</v>
      </c>
      <c r="E255" s="220"/>
      <c r="F255" s="318"/>
    </row>
    <row r="256" spans="1:6" ht="19.5" customHeight="1">
      <c r="A256" s="238" t="s">
        <v>333</v>
      </c>
      <c r="B256" s="168">
        <v>469</v>
      </c>
      <c r="C256" s="168">
        <v>469</v>
      </c>
      <c r="D256" s="220">
        <f t="shared" si="4"/>
        <v>1</v>
      </c>
      <c r="E256" s="220"/>
      <c r="F256" s="318"/>
    </row>
    <row r="257" spans="1:6" ht="19.5" customHeight="1">
      <c r="A257" s="238" t="s">
        <v>334</v>
      </c>
      <c r="B257" s="168">
        <v>1040</v>
      </c>
      <c r="C257" s="168">
        <v>1040</v>
      </c>
      <c r="D257" s="220">
        <f t="shared" si="4"/>
        <v>1</v>
      </c>
      <c r="E257" s="220"/>
      <c r="F257" s="318"/>
    </row>
    <row r="258" spans="1:6" ht="19.5" customHeight="1">
      <c r="A258" s="238" t="s">
        <v>335</v>
      </c>
      <c r="B258" s="168">
        <v>1040</v>
      </c>
      <c r="C258" s="168">
        <v>1040</v>
      </c>
      <c r="D258" s="220">
        <f t="shared" si="4"/>
        <v>1</v>
      </c>
      <c r="E258" s="220"/>
      <c r="F258" s="318"/>
    </row>
    <row r="259" spans="1:6" ht="19.5" customHeight="1">
      <c r="A259" s="238" t="s">
        <v>336</v>
      </c>
      <c r="B259" s="168">
        <v>300</v>
      </c>
      <c r="C259" s="168">
        <v>300</v>
      </c>
      <c r="D259" s="220">
        <f t="shared" si="4"/>
        <v>1</v>
      </c>
      <c r="E259" s="220"/>
      <c r="F259" s="318"/>
    </row>
    <row r="260" spans="1:6" ht="19.5" customHeight="1">
      <c r="A260" s="238" t="s">
        <v>337</v>
      </c>
      <c r="B260" s="168">
        <v>300</v>
      </c>
      <c r="C260" s="168">
        <v>300</v>
      </c>
      <c r="D260" s="220">
        <f aca="true" t="shared" si="5" ref="D260:D323">C260/B260</f>
        <v>1</v>
      </c>
      <c r="E260" s="220"/>
      <c r="F260" s="318"/>
    </row>
    <row r="261" spans="1:6" ht="19.5" customHeight="1">
      <c r="A261" s="238" t="s">
        <v>338</v>
      </c>
      <c r="B261" s="239">
        <v>7306</v>
      </c>
      <c r="C261" s="239">
        <v>6663</v>
      </c>
      <c r="D261" s="220">
        <f t="shared" si="5"/>
        <v>0.9119901450862304</v>
      </c>
      <c r="E261" s="220">
        <v>0.274971297359357</v>
      </c>
      <c r="F261" s="318"/>
    </row>
    <row r="262" spans="1:6" ht="19.5" customHeight="1">
      <c r="A262" s="238" t="s">
        <v>339</v>
      </c>
      <c r="B262" s="168">
        <v>1895</v>
      </c>
      <c r="C262" s="168">
        <v>1702</v>
      </c>
      <c r="D262" s="220">
        <f t="shared" si="5"/>
        <v>0.8981530343007915</v>
      </c>
      <c r="E262" s="220"/>
      <c r="F262" s="318"/>
    </row>
    <row r="263" spans="1:6" ht="19.5" customHeight="1">
      <c r="A263" s="238" t="s">
        <v>144</v>
      </c>
      <c r="B263" s="168">
        <v>266</v>
      </c>
      <c r="C263" s="168">
        <v>266</v>
      </c>
      <c r="D263" s="220">
        <f t="shared" si="5"/>
        <v>1</v>
      </c>
      <c r="E263" s="220"/>
      <c r="F263" s="318"/>
    </row>
    <row r="264" spans="1:6" ht="19.5" customHeight="1">
      <c r="A264" s="238" t="s">
        <v>145</v>
      </c>
      <c r="B264" s="168">
        <v>89</v>
      </c>
      <c r="C264" s="168">
        <v>89</v>
      </c>
      <c r="D264" s="220">
        <f t="shared" si="5"/>
        <v>1</v>
      </c>
      <c r="E264" s="220"/>
      <c r="F264" s="318"/>
    </row>
    <row r="265" spans="1:6" ht="19.5" customHeight="1">
      <c r="A265" s="238" t="s">
        <v>340</v>
      </c>
      <c r="B265" s="168">
        <v>369</v>
      </c>
      <c r="C265" s="168">
        <v>369</v>
      </c>
      <c r="D265" s="220">
        <f t="shared" si="5"/>
        <v>1</v>
      </c>
      <c r="E265" s="220"/>
      <c r="F265" s="318"/>
    </row>
    <row r="266" spans="1:6" ht="19.5" customHeight="1">
      <c r="A266" s="238" t="s">
        <v>341</v>
      </c>
      <c r="B266" s="168">
        <v>1171</v>
      </c>
      <c r="C266" s="168">
        <v>978</v>
      </c>
      <c r="D266" s="220">
        <f t="shared" si="5"/>
        <v>0.8351836037574722</v>
      </c>
      <c r="E266" s="220"/>
      <c r="F266" s="318"/>
    </row>
    <row r="267" spans="1:6" ht="19.5" customHeight="1">
      <c r="A267" s="238" t="s">
        <v>342</v>
      </c>
      <c r="B267" s="168">
        <v>3725</v>
      </c>
      <c r="C267" s="168">
        <v>3275</v>
      </c>
      <c r="D267" s="220">
        <f t="shared" si="5"/>
        <v>0.8791946308724832</v>
      </c>
      <c r="E267" s="220"/>
      <c r="F267" s="318"/>
    </row>
    <row r="268" spans="1:6" ht="19.5" customHeight="1">
      <c r="A268" s="238" t="s">
        <v>343</v>
      </c>
      <c r="B268" s="168">
        <v>2166</v>
      </c>
      <c r="C268" s="168">
        <v>2166</v>
      </c>
      <c r="D268" s="220">
        <f t="shared" si="5"/>
        <v>1</v>
      </c>
      <c r="E268" s="220"/>
      <c r="F268" s="318"/>
    </row>
    <row r="269" spans="1:6" ht="19.5" customHeight="1">
      <c r="A269" s="238" t="s">
        <v>344</v>
      </c>
      <c r="B269" s="168">
        <v>1559</v>
      </c>
      <c r="C269" s="168">
        <v>1109</v>
      </c>
      <c r="D269" s="220">
        <f t="shared" si="5"/>
        <v>0.7113534316869788</v>
      </c>
      <c r="E269" s="220"/>
      <c r="F269" s="318"/>
    </row>
    <row r="270" spans="1:6" ht="19.5" customHeight="1">
      <c r="A270" s="238" t="s">
        <v>345</v>
      </c>
      <c r="B270" s="168">
        <v>1662</v>
      </c>
      <c r="C270" s="168">
        <v>1662</v>
      </c>
      <c r="D270" s="220">
        <f t="shared" si="5"/>
        <v>1</v>
      </c>
      <c r="E270" s="220"/>
      <c r="F270" s="318"/>
    </row>
    <row r="271" spans="1:6" ht="19.5" customHeight="1">
      <c r="A271" s="238" t="s">
        <v>346</v>
      </c>
      <c r="B271" s="168">
        <v>1662</v>
      </c>
      <c r="C271" s="168">
        <v>1662</v>
      </c>
      <c r="D271" s="220">
        <f t="shared" si="5"/>
        <v>1</v>
      </c>
      <c r="E271" s="220"/>
      <c r="F271" s="318"/>
    </row>
    <row r="272" spans="1:6" ht="19.5" customHeight="1">
      <c r="A272" s="238" t="s">
        <v>347</v>
      </c>
      <c r="B272" s="168">
        <v>24</v>
      </c>
      <c r="C272" s="239">
        <v>24</v>
      </c>
      <c r="D272" s="220">
        <f t="shared" si="5"/>
        <v>1</v>
      </c>
      <c r="E272" s="220"/>
      <c r="F272" s="318"/>
    </row>
    <row r="273" spans="1:6" ht="19.5" customHeight="1">
      <c r="A273" s="238" t="s">
        <v>348</v>
      </c>
      <c r="B273" s="168">
        <v>24</v>
      </c>
      <c r="C273" s="168">
        <v>24</v>
      </c>
      <c r="D273" s="220">
        <f t="shared" si="5"/>
        <v>1</v>
      </c>
      <c r="E273" s="220"/>
      <c r="F273" s="318"/>
    </row>
    <row r="274" spans="1:6" ht="24" customHeight="1">
      <c r="A274" s="238" t="s">
        <v>349</v>
      </c>
      <c r="B274" s="239">
        <v>15335</v>
      </c>
      <c r="C274" s="168">
        <v>13729</v>
      </c>
      <c r="D274" s="220">
        <f t="shared" si="5"/>
        <v>0.8952722530159766</v>
      </c>
      <c r="E274" s="220">
        <v>-0.4915555555555555</v>
      </c>
      <c r="F274" s="318"/>
    </row>
    <row r="275" spans="1:6" ht="24" customHeight="1">
      <c r="A275" s="238" t="s">
        <v>350</v>
      </c>
      <c r="B275" s="168">
        <v>2043</v>
      </c>
      <c r="C275" s="168">
        <v>1911</v>
      </c>
      <c r="D275" s="220">
        <f t="shared" si="5"/>
        <v>0.9353891336270191</v>
      </c>
      <c r="E275" s="220"/>
      <c r="F275" s="318"/>
    </row>
    <row r="276" spans="1:6" ht="24" customHeight="1">
      <c r="A276" s="238" t="s">
        <v>144</v>
      </c>
      <c r="B276" s="168">
        <v>251</v>
      </c>
      <c r="C276" s="168">
        <v>251</v>
      </c>
      <c r="D276" s="220">
        <f t="shared" si="5"/>
        <v>1</v>
      </c>
      <c r="E276" s="220"/>
      <c r="F276" s="318"/>
    </row>
    <row r="277" spans="1:6" ht="24" customHeight="1">
      <c r="A277" s="238" t="s">
        <v>146</v>
      </c>
      <c r="B277" s="168">
        <v>419</v>
      </c>
      <c r="C277" s="168">
        <v>419</v>
      </c>
      <c r="D277" s="220">
        <f t="shared" si="5"/>
        <v>1</v>
      </c>
      <c r="E277" s="220"/>
      <c r="F277" s="318"/>
    </row>
    <row r="278" spans="1:6" ht="24" customHeight="1">
      <c r="A278" s="238" t="s">
        <v>351</v>
      </c>
      <c r="B278" s="168">
        <v>182</v>
      </c>
      <c r="C278" s="168">
        <v>182</v>
      </c>
      <c r="D278" s="220">
        <f t="shared" si="5"/>
        <v>1</v>
      </c>
      <c r="E278" s="220"/>
      <c r="F278" s="318"/>
    </row>
    <row r="279" spans="1:6" ht="24" customHeight="1">
      <c r="A279" s="238" t="s">
        <v>352</v>
      </c>
      <c r="B279" s="168">
        <v>60</v>
      </c>
      <c r="C279" s="168">
        <v>60</v>
      </c>
      <c r="D279" s="220">
        <f t="shared" si="5"/>
        <v>1</v>
      </c>
      <c r="E279" s="220"/>
      <c r="F279" s="318"/>
    </row>
    <row r="280" spans="1:6" ht="24" customHeight="1">
      <c r="A280" s="238" t="s">
        <v>353</v>
      </c>
      <c r="B280" s="168">
        <v>340</v>
      </c>
      <c r="C280" s="168">
        <v>208</v>
      </c>
      <c r="D280" s="220">
        <f t="shared" si="5"/>
        <v>0.611764705882353</v>
      </c>
      <c r="E280" s="220"/>
      <c r="F280" s="318"/>
    </row>
    <row r="281" spans="1:6" ht="24" customHeight="1">
      <c r="A281" s="238" t="s">
        <v>354</v>
      </c>
      <c r="B281" s="168">
        <v>151</v>
      </c>
      <c r="C281" s="168">
        <v>151</v>
      </c>
      <c r="D281" s="220">
        <f t="shared" si="5"/>
        <v>1</v>
      </c>
      <c r="E281" s="220"/>
      <c r="F281" s="318"/>
    </row>
    <row r="282" spans="1:6" ht="24" customHeight="1">
      <c r="A282" s="238" t="s">
        <v>355</v>
      </c>
      <c r="B282" s="168">
        <v>20</v>
      </c>
      <c r="C282" s="168">
        <v>20</v>
      </c>
      <c r="D282" s="220">
        <f t="shared" si="5"/>
        <v>1</v>
      </c>
      <c r="E282" s="220"/>
      <c r="F282" s="318"/>
    </row>
    <row r="283" spans="1:6" ht="24" customHeight="1">
      <c r="A283" s="238" t="s">
        <v>356</v>
      </c>
      <c r="B283" s="168">
        <v>135</v>
      </c>
      <c r="C283" s="168">
        <v>135</v>
      </c>
      <c r="D283" s="220">
        <f t="shared" si="5"/>
        <v>1</v>
      </c>
      <c r="E283" s="220"/>
      <c r="F283" s="318"/>
    </row>
    <row r="284" spans="1:6" ht="24" customHeight="1">
      <c r="A284" s="238" t="s">
        <v>357</v>
      </c>
      <c r="B284" s="168">
        <v>5</v>
      </c>
      <c r="C284" s="168">
        <v>5</v>
      </c>
      <c r="D284" s="220">
        <f t="shared" si="5"/>
        <v>1</v>
      </c>
      <c r="E284" s="220"/>
      <c r="F284" s="318"/>
    </row>
    <row r="285" spans="1:6" ht="24" customHeight="1">
      <c r="A285" s="238" t="s">
        <v>358</v>
      </c>
      <c r="B285" s="168">
        <v>94</v>
      </c>
      <c r="C285" s="168">
        <v>94</v>
      </c>
      <c r="D285" s="220">
        <f t="shared" si="5"/>
        <v>1</v>
      </c>
      <c r="E285" s="220"/>
      <c r="F285" s="318"/>
    </row>
    <row r="286" spans="1:6" ht="24" customHeight="1">
      <c r="A286" s="238" t="s">
        <v>359</v>
      </c>
      <c r="B286" s="168">
        <v>386</v>
      </c>
      <c r="C286" s="168">
        <v>386</v>
      </c>
      <c r="D286" s="220">
        <f t="shared" si="5"/>
        <v>1</v>
      </c>
      <c r="E286" s="220"/>
      <c r="F286" s="318"/>
    </row>
    <row r="287" spans="1:6" ht="24" customHeight="1">
      <c r="A287" s="238" t="s">
        <v>360</v>
      </c>
      <c r="B287" s="168">
        <v>1241</v>
      </c>
      <c r="C287" s="168">
        <v>867</v>
      </c>
      <c r="D287" s="220">
        <f t="shared" si="5"/>
        <v>0.6986301369863014</v>
      </c>
      <c r="E287" s="220"/>
      <c r="F287" s="318"/>
    </row>
    <row r="288" spans="1:6" ht="24" customHeight="1">
      <c r="A288" s="238" t="s">
        <v>144</v>
      </c>
      <c r="B288" s="168">
        <v>75</v>
      </c>
      <c r="C288" s="168">
        <v>75</v>
      </c>
      <c r="D288" s="220">
        <f t="shared" si="5"/>
        <v>1</v>
      </c>
      <c r="E288" s="220"/>
      <c r="F288" s="318"/>
    </row>
    <row r="289" spans="1:6" ht="24" customHeight="1">
      <c r="A289" s="238" t="s">
        <v>361</v>
      </c>
      <c r="B289" s="168">
        <v>330</v>
      </c>
      <c r="C289" s="168">
        <v>330</v>
      </c>
      <c r="D289" s="220">
        <f t="shared" si="5"/>
        <v>1</v>
      </c>
      <c r="E289" s="220"/>
      <c r="F289" s="318"/>
    </row>
    <row r="290" spans="1:6" ht="24" customHeight="1">
      <c r="A290" s="238" t="s">
        <v>362</v>
      </c>
      <c r="B290" s="168">
        <v>36</v>
      </c>
      <c r="C290" s="168">
        <v>36</v>
      </c>
      <c r="D290" s="220">
        <f t="shared" si="5"/>
        <v>1</v>
      </c>
      <c r="E290" s="220"/>
      <c r="F290" s="318"/>
    </row>
    <row r="291" spans="1:6" ht="24" customHeight="1">
      <c r="A291" s="238" t="s">
        <v>363</v>
      </c>
      <c r="B291" s="168">
        <v>196</v>
      </c>
      <c r="C291" s="168">
        <v>196</v>
      </c>
      <c r="D291" s="220">
        <f t="shared" si="5"/>
        <v>1</v>
      </c>
      <c r="E291" s="220"/>
      <c r="F291" s="318"/>
    </row>
    <row r="292" spans="1:6" ht="24" customHeight="1">
      <c r="A292" s="238" t="s">
        <v>364</v>
      </c>
      <c r="B292" s="168">
        <v>604</v>
      </c>
      <c r="C292" s="168">
        <v>230</v>
      </c>
      <c r="D292" s="220">
        <f t="shared" si="5"/>
        <v>0.38079470198675497</v>
      </c>
      <c r="E292" s="220"/>
      <c r="F292" s="318"/>
    </row>
    <row r="293" spans="1:6" ht="24" customHeight="1">
      <c r="A293" s="238" t="s">
        <v>365</v>
      </c>
      <c r="B293" s="168">
        <v>400</v>
      </c>
      <c r="C293" s="168">
        <v>389</v>
      </c>
      <c r="D293" s="220">
        <f t="shared" si="5"/>
        <v>0.9725</v>
      </c>
      <c r="E293" s="220"/>
      <c r="F293" s="318"/>
    </row>
    <row r="294" spans="1:6" ht="24" customHeight="1">
      <c r="A294" s="238" t="s">
        <v>144</v>
      </c>
      <c r="B294" s="168">
        <v>93</v>
      </c>
      <c r="C294" s="168">
        <v>93</v>
      </c>
      <c r="D294" s="220">
        <f t="shared" si="5"/>
        <v>1</v>
      </c>
      <c r="E294" s="220"/>
      <c r="F294" s="318"/>
    </row>
    <row r="295" spans="1:6" ht="24" customHeight="1">
      <c r="A295" s="238" t="s">
        <v>366</v>
      </c>
      <c r="B295" s="168">
        <v>57</v>
      </c>
      <c r="C295" s="168">
        <v>57</v>
      </c>
      <c r="D295" s="220">
        <f t="shared" si="5"/>
        <v>1</v>
      </c>
      <c r="E295" s="220"/>
      <c r="F295" s="318"/>
    </row>
    <row r="296" spans="1:6" ht="24" customHeight="1">
      <c r="A296" s="238" t="s">
        <v>367</v>
      </c>
      <c r="B296" s="168">
        <v>158</v>
      </c>
      <c r="C296" s="168">
        <v>157</v>
      </c>
      <c r="D296" s="220">
        <f t="shared" si="5"/>
        <v>0.9936708860759493</v>
      </c>
      <c r="E296" s="220"/>
      <c r="F296" s="318"/>
    </row>
    <row r="297" spans="1:6" ht="24" customHeight="1">
      <c r="A297" s="238" t="s">
        <v>368</v>
      </c>
      <c r="B297" s="168">
        <v>1</v>
      </c>
      <c r="C297" s="168">
        <v>1</v>
      </c>
      <c r="D297" s="220">
        <f t="shared" si="5"/>
        <v>1</v>
      </c>
      <c r="E297" s="220"/>
      <c r="F297" s="318"/>
    </row>
    <row r="298" spans="1:6" ht="24" customHeight="1">
      <c r="A298" s="238" t="s">
        <v>369</v>
      </c>
      <c r="B298" s="168">
        <v>4</v>
      </c>
      <c r="C298" s="168">
        <v>4</v>
      </c>
      <c r="D298" s="220">
        <f t="shared" si="5"/>
        <v>1</v>
      </c>
      <c r="E298" s="220"/>
      <c r="F298" s="318"/>
    </row>
    <row r="299" spans="1:6" ht="24" customHeight="1">
      <c r="A299" s="238" t="s">
        <v>370</v>
      </c>
      <c r="B299" s="168">
        <v>51</v>
      </c>
      <c r="C299" s="168">
        <v>51</v>
      </c>
      <c r="D299" s="220">
        <f t="shared" si="5"/>
        <v>1</v>
      </c>
      <c r="E299" s="220"/>
      <c r="F299" s="318"/>
    </row>
    <row r="300" spans="1:6" ht="24" customHeight="1">
      <c r="A300" s="238" t="s">
        <v>371</v>
      </c>
      <c r="B300" s="168">
        <v>36</v>
      </c>
      <c r="C300" s="168">
        <v>25</v>
      </c>
      <c r="D300" s="220">
        <f t="shared" si="5"/>
        <v>0.6944444444444444</v>
      </c>
      <c r="E300" s="220"/>
      <c r="F300" s="318"/>
    </row>
    <row r="301" spans="1:6" ht="24" customHeight="1">
      <c r="A301" s="238" t="s">
        <v>372</v>
      </c>
      <c r="B301" s="168">
        <v>8166</v>
      </c>
      <c r="C301" s="168">
        <v>7122</v>
      </c>
      <c r="D301" s="220">
        <f t="shared" si="5"/>
        <v>0.8721528288023512</v>
      </c>
      <c r="E301" s="220"/>
      <c r="F301" s="318"/>
    </row>
    <row r="302" spans="1:6" ht="24" customHeight="1">
      <c r="A302" s="238" t="s">
        <v>144</v>
      </c>
      <c r="B302" s="168">
        <v>127</v>
      </c>
      <c r="C302" s="168">
        <v>127</v>
      </c>
      <c r="D302" s="220">
        <f t="shared" si="5"/>
        <v>1</v>
      </c>
      <c r="E302" s="220"/>
      <c r="F302" s="318"/>
    </row>
    <row r="303" spans="1:6" ht="24" customHeight="1">
      <c r="A303" s="238" t="s">
        <v>373</v>
      </c>
      <c r="B303" s="168">
        <v>2732</v>
      </c>
      <c r="C303" s="168">
        <v>2732</v>
      </c>
      <c r="D303" s="220">
        <f t="shared" si="5"/>
        <v>1</v>
      </c>
      <c r="E303" s="220"/>
      <c r="F303" s="318"/>
    </row>
    <row r="304" spans="1:6" ht="24" customHeight="1">
      <c r="A304" s="238" t="s">
        <v>374</v>
      </c>
      <c r="B304" s="168">
        <v>2746</v>
      </c>
      <c r="C304" s="168">
        <v>2746</v>
      </c>
      <c r="D304" s="220">
        <f t="shared" si="5"/>
        <v>1</v>
      </c>
      <c r="E304" s="220"/>
      <c r="F304" s="318"/>
    </row>
    <row r="305" spans="1:6" ht="24" customHeight="1">
      <c r="A305" s="238" t="s">
        <v>375</v>
      </c>
      <c r="B305" s="168">
        <v>823</v>
      </c>
      <c r="C305" s="168">
        <v>823</v>
      </c>
      <c r="D305" s="220">
        <f t="shared" si="5"/>
        <v>1</v>
      </c>
      <c r="E305" s="220"/>
      <c r="F305" s="318"/>
    </row>
    <row r="306" spans="1:6" ht="24" customHeight="1">
      <c r="A306" s="238" t="s">
        <v>376</v>
      </c>
      <c r="B306" s="168">
        <v>263</v>
      </c>
      <c r="C306" s="168">
        <v>263</v>
      </c>
      <c r="D306" s="220">
        <f t="shared" si="5"/>
        <v>1</v>
      </c>
      <c r="E306" s="220"/>
      <c r="F306" s="318"/>
    </row>
    <row r="307" spans="1:6" ht="24" customHeight="1">
      <c r="A307" s="238" t="s">
        <v>377</v>
      </c>
      <c r="B307" s="168">
        <v>23</v>
      </c>
      <c r="C307" s="168">
        <v>23</v>
      </c>
      <c r="D307" s="220">
        <f t="shared" si="5"/>
        <v>1</v>
      </c>
      <c r="E307" s="220"/>
      <c r="F307" s="318"/>
    </row>
    <row r="308" spans="1:6" ht="24" customHeight="1">
      <c r="A308" s="238" t="s">
        <v>378</v>
      </c>
      <c r="B308" s="168">
        <v>1452</v>
      </c>
      <c r="C308" s="168">
        <v>409</v>
      </c>
      <c r="D308" s="220">
        <f t="shared" si="5"/>
        <v>0.28168044077134985</v>
      </c>
      <c r="E308" s="220"/>
      <c r="F308" s="318"/>
    </row>
    <row r="309" spans="1:6" ht="24" customHeight="1">
      <c r="A309" s="238" t="s">
        <v>379</v>
      </c>
      <c r="B309" s="168">
        <v>2523</v>
      </c>
      <c r="C309" s="168">
        <v>2481</v>
      </c>
      <c r="D309" s="220">
        <f t="shared" si="5"/>
        <v>0.9833531510107015</v>
      </c>
      <c r="E309" s="220"/>
      <c r="F309" s="318"/>
    </row>
    <row r="310" spans="1:6" ht="24" customHeight="1">
      <c r="A310" s="238" t="s">
        <v>380</v>
      </c>
      <c r="B310" s="168">
        <v>211</v>
      </c>
      <c r="C310" s="168">
        <v>211</v>
      </c>
      <c r="D310" s="220">
        <f t="shared" si="5"/>
        <v>1</v>
      </c>
      <c r="E310" s="220"/>
      <c r="F310" s="318"/>
    </row>
    <row r="311" spans="1:6" ht="24" customHeight="1">
      <c r="A311" s="238" t="s">
        <v>381</v>
      </c>
      <c r="B311" s="168">
        <v>1373</v>
      </c>
      <c r="C311" s="168">
        <v>1373</v>
      </c>
      <c r="D311" s="220">
        <f t="shared" si="5"/>
        <v>1</v>
      </c>
      <c r="E311" s="220"/>
      <c r="F311" s="318"/>
    </row>
    <row r="312" spans="1:6" ht="24" customHeight="1">
      <c r="A312" s="238" t="s">
        <v>382</v>
      </c>
      <c r="B312" s="168">
        <v>939</v>
      </c>
      <c r="C312" s="168">
        <v>897</v>
      </c>
      <c r="D312" s="220">
        <f t="shared" si="5"/>
        <v>0.9552715654952076</v>
      </c>
      <c r="E312" s="220"/>
      <c r="F312" s="318"/>
    </row>
    <row r="313" spans="1:6" ht="24" customHeight="1">
      <c r="A313" s="238" t="s">
        <v>383</v>
      </c>
      <c r="B313" s="168">
        <v>962</v>
      </c>
      <c r="C313" s="168">
        <v>958</v>
      </c>
      <c r="D313" s="220">
        <f t="shared" si="5"/>
        <v>0.9958419958419958</v>
      </c>
      <c r="E313" s="220"/>
      <c r="F313" s="318"/>
    </row>
    <row r="314" spans="1:6" ht="24" customHeight="1">
      <c r="A314" s="238" t="s">
        <v>384</v>
      </c>
      <c r="B314" s="168">
        <v>962</v>
      </c>
      <c r="C314" s="168">
        <v>958</v>
      </c>
      <c r="D314" s="220">
        <f t="shared" si="5"/>
        <v>0.9958419958419958</v>
      </c>
      <c r="E314" s="220"/>
      <c r="F314" s="318"/>
    </row>
    <row r="315" spans="1:6" ht="19.5" customHeight="1">
      <c r="A315" s="238" t="s">
        <v>385</v>
      </c>
      <c r="B315" s="239">
        <v>6345</v>
      </c>
      <c r="C315" s="168">
        <v>5462</v>
      </c>
      <c r="D315" s="220">
        <f t="shared" si="5"/>
        <v>0.8608353033884949</v>
      </c>
      <c r="E315" s="220">
        <v>-0.3596717467760844</v>
      </c>
      <c r="F315" s="318"/>
    </row>
    <row r="316" spans="1:6" ht="19.5" customHeight="1">
      <c r="A316" s="238" t="s">
        <v>386</v>
      </c>
      <c r="B316" s="168">
        <v>5408</v>
      </c>
      <c r="C316" s="168">
        <v>5137</v>
      </c>
      <c r="D316" s="220">
        <f t="shared" si="5"/>
        <v>0.9498890532544378</v>
      </c>
      <c r="E316" s="220"/>
      <c r="F316" s="318"/>
    </row>
    <row r="317" spans="1:6" ht="19.5" customHeight="1">
      <c r="A317" s="238" t="s">
        <v>144</v>
      </c>
      <c r="B317" s="168">
        <v>87</v>
      </c>
      <c r="C317" s="168">
        <v>87</v>
      </c>
      <c r="D317" s="220">
        <f t="shared" si="5"/>
        <v>1</v>
      </c>
      <c r="E317" s="220"/>
      <c r="F317" s="318"/>
    </row>
    <row r="318" spans="1:6" ht="19.5" customHeight="1">
      <c r="A318" s="238" t="s">
        <v>387</v>
      </c>
      <c r="B318" s="168">
        <v>4423</v>
      </c>
      <c r="C318" s="168">
        <v>4152</v>
      </c>
      <c r="D318" s="220">
        <f t="shared" si="5"/>
        <v>0.938729369206421</v>
      </c>
      <c r="E318" s="220"/>
      <c r="F318" s="318"/>
    </row>
    <row r="319" spans="1:6" ht="19.5" customHeight="1">
      <c r="A319" s="238" t="s">
        <v>388</v>
      </c>
      <c r="B319" s="168">
        <v>89</v>
      </c>
      <c r="C319" s="168">
        <v>89</v>
      </c>
      <c r="D319" s="220">
        <f t="shared" si="5"/>
        <v>1</v>
      </c>
      <c r="E319" s="220"/>
      <c r="F319" s="318"/>
    </row>
    <row r="320" spans="1:6" ht="19.5" customHeight="1">
      <c r="A320" s="238" t="s">
        <v>389</v>
      </c>
      <c r="B320" s="168">
        <v>607</v>
      </c>
      <c r="C320" s="168">
        <v>607</v>
      </c>
      <c r="D320" s="220">
        <f t="shared" si="5"/>
        <v>1</v>
      </c>
      <c r="E320" s="220"/>
      <c r="F320" s="318"/>
    </row>
    <row r="321" spans="1:6" ht="19.5" customHeight="1">
      <c r="A321" s="238" t="s">
        <v>390</v>
      </c>
      <c r="B321" s="168">
        <v>202</v>
      </c>
      <c r="C321" s="168">
        <v>202</v>
      </c>
      <c r="D321" s="220">
        <f t="shared" si="5"/>
        <v>1</v>
      </c>
      <c r="E321" s="220"/>
      <c r="F321" s="318"/>
    </row>
    <row r="322" spans="1:6" ht="19.5" customHeight="1">
      <c r="A322" s="238" t="s">
        <v>391</v>
      </c>
      <c r="B322" s="168">
        <v>783</v>
      </c>
      <c r="C322" s="168">
        <v>171</v>
      </c>
      <c r="D322" s="220">
        <f t="shared" si="5"/>
        <v>0.21839080459770116</v>
      </c>
      <c r="E322" s="220"/>
      <c r="F322" s="318"/>
    </row>
    <row r="323" spans="1:6" ht="19.5" customHeight="1">
      <c r="A323" s="238" t="s">
        <v>392</v>
      </c>
      <c r="B323" s="168">
        <v>783</v>
      </c>
      <c r="C323" s="168">
        <v>171</v>
      </c>
      <c r="D323" s="220">
        <f aca="true" t="shared" si="6" ref="D323:D386">C323/B323</f>
        <v>0.21839080459770116</v>
      </c>
      <c r="E323" s="220"/>
      <c r="F323" s="318"/>
    </row>
    <row r="324" spans="1:6" ht="19.5" customHeight="1">
      <c r="A324" s="238" t="s">
        <v>393</v>
      </c>
      <c r="B324" s="168">
        <v>154</v>
      </c>
      <c r="C324" s="168">
        <v>154</v>
      </c>
      <c r="D324" s="220">
        <f t="shared" si="6"/>
        <v>1</v>
      </c>
      <c r="E324" s="220"/>
      <c r="F324" s="318"/>
    </row>
    <row r="325" spans="1:6" ht="19.5" customHeight="1">
      <c r="A325" s="238" t="s">
        <v>394</v>
      </c>
      <c r="B325" s="168">
        <v>100</v>
      </c>
      <c r="C325" s="239">
        <v>100</v>
      </c>
      <c r="D325" s="220">
        <f t="shared" si="6"/>
        <v>1</v>
      </c>
      <c r="E325" s="220"/>
      <c r="F325" s="318"/>
    </row>
    <row r="326" spans="1:6" ht="19.5" customHeight="1">
      <c r="A326" s="238" t="s">
        <v>395</v>
      </c>
      <c r="B326" s="168">
        <v>54</v>
      </c>
      <c r="C326" s="168">
        <v>54</v>
      </c>
      <c r="D326" s="220">
        <f t="shared" si="6"/>
        <v>1</v>
      </c>
      <c r="E326" s="220"/>
      <c r="F326" s="318"/>
    </row>
    <row r="327" spans="1:6" ht="19.5" customHeight="1">
      <c r="A327" s="238" t="s">
        <v>396</v>
      </c>
      <c r="B327" s="239">
        <v>503</v>
      </c>
      <c r="C327" s="168">
        <v>500</v>
      </c>
      <c r="D327" s="220">
        <f t="shared" si="6"/>
        <v>0.9940357852882704</v>
      </c>
      <c r="E327" s="222">
        <v>-0.6345029239766082</v>
      </c>
      <c r="F327" s="318"/>
    </row>
    <row r="328" spans="1:6" ht="19.5" customHeight="1">
      <c r="A328" s="238" t="s">
        <v>397</v>
      </c>
      <c r="B328" s="168">
        <v>503</v>
      </c>
      <c r="C328" s="168">
        <v>500</v>
      </c>
      <c r="D328" s="220">
        <f t="shared" si="6"/>
        <v>0.9940357852882704</v>
      </c>
      <c r="E328" s="222"/>
      <c r="F328" s="318"/>
    </row>
    <row r="329" spans="1:6" ht="19.5" customHeight="1">
      <c r="A329" s="238" t="s">
        <v>144</v>
      </c>
      <c r="B329" s="168">
        <v>31</v>
      </c>
      <c r="C329" s="168">
        <v>31</v>
      </c>
      <c r="D329" s="220">
        <f t="shared" si="6"/>
        <v>1</v>
      </c>
      <c r="E329" s="222"/>
      <c r="F329" s="318"/>
    </row>
    <row r="330" spans="1:6" ht="19.5" customHeight="1">
      <c r="A330" s="238" t="s">
        <v>398</v>
      </c>
      <c r="B330" s="168">
        <v>456</v>
      </c>
      <c r="C330" s="239">
        <v>455</v>
      </c>
      <c r="D330" s="220">
        <f t="shared" si="6"/>
        <v>0.9978070175438597</v>
      </c>
      <c r="E330" s="222"/>
      <c r="F330" s="318"/>
    </row>
    <row r="331" spans="1:6" ht="19.5" customHeight="1">
      <c r="A331" s="238" t="s">
        <v>399</v>
      </c>
      <c r="B331" s="168">
        <v>16</v>
      </c>
      <c r="C331" s="168">
        <v>13</v>
      </c>
      <c r="D331" s="220">
        <f t="shared" si="6"/>
        <v>0.8125</v>
      </c>
      <c r="E331" s="222"/>
      <c r="F331" s="318"/>
    </row>
    <row r="332" spans="1:6" ht="19.5" customHeight="1">
      <c r="A332" s="240" t="s">
        <v>400</v>
      </c>
      <c r="B332" s="239">
        <v>142</v>
      </c>
      <c r="C332" s="168">
        <v>142</v>
      </c>
      <c r="D332" s="220">
        <f t="shared" si="6"/>
        <v>1</v>
      </c>
      <c r="E332" s="220">
        <v>0.12698412698412698</v>
      </c>
      <c r="F332" s="318"/>
    </row>
    <row r="333" spans="1:6" ht="19.5" customHeight="1">
      <c r="A333" s="240" t="s">
        <v>401</v>
      </c>
      <c r="B333" s="168">
        <v>142</v>
      </c>
      <c r="C333" s="168">
        <v>142</v>
      </c>
      <c r="D333" s="220">
        <f t="shared" si="6"/>
        <v>1</v>
      </c>
      <c r="E333" s="220"/>
      <c r="F333" s="318"/>
    </row>
    <row r="334" spans="1:6" ht="19.5" customHeight="1">
      <c r="A334" s="240" t="s">
        <v>144</v>
      </c>
      <c r="B334" s="168">
        <v>46</v>
      </c>
      <c r="C334" s="168">
        <v>45</v>
      </c>
      <c r="D334" s="220">
        <f t="shared" si="6"/>
        <v>0.9782608695652174</v>
      </c>
      <c r="E334" s="220"/>
      <c r="F334" s="318"/>
    </row>
    <row r="335" spans="1:6" ht="19.5" customHeight="1">
      <c r="A335" s="240" t="s">
        <v>146</v>
      </c>
      <c r="B335" s="168">
        <v>96</v>
      </c>
      <c r="C335" s="239">
        <v>96</v>
      </c>
      <c r="D335" s="220">
        <f t="shared" si="6"/>
        <v>1</v>
      </c>
      <c r="E335" s="220"/>
      <c r="F335" s="318"/>
    </row>
    <row r="336" spans="1:6" ht="19.5" customHeight="1">
      <c r="A336" s="238" t="s">
        <v>402</v>
      </c>
      <c r="B336" s="239">
        <v>2749</v>
      </c>
      <c r="C336" s="168">
        <v>2601</v>
      </c>
      <c r="D336" s="220">
        <f t="shared" si="6"/>
        <v>0.9461622408148418</v>
      </c>
      <c r="E336" s="222">
        <v>0.436223081170624</v>
      </c>
      <c r="F336" s="318"/>
    </row>
    <row r="337" spans="1:6" ht="19.5" customHeight="1">
      <c r="A337" s="238" t="s">
        <v>403</v>
      </c>
      <c r="B337" s="168">
        <v>2712</v>
      </c>
      <c r="C337" s="168">
        <v>2563</v>
      </c>
      <c r="D337" s="220">
        <f t="shared" si="6"/>
        <v>0.9450589970501475</v>
      </c>
      <c r="E337" s="222"/>
      <c r="F337" s="318"/>
    </row>
    <row r="338" spans="1:6" ht="19.5" customHeight="1">
      <c r="A338" s="238" t="s">
        <v>144</v>
      </c>
      <c r="B338" s="168">
        <v>55</v>
      </c>
      <c r="C338" s="168">
        <v>55</v>
      </c>
      <c r="D338" s="220">
        <f t="shared" si="6"/>
        <v>1</v>
      </c>
      <c r="E338" s="222"/>
      <c r="F338" s="318"/>
    </row>
    <row r="339" spans="1:6" ht="19.5" customHeight="1">
      <c r="A339" s="238" t="s">
        <v>145</v>
      </c>
      <c r="B339" s="168">
        <v>40</v>
      </c>
      <c r="C339" s="168">
        <v>40</v>
      </c>
      <c r="D339" s="220">
        <f t="shared" si="6"/>
        <v>1</v>
      </c>
      <c r="E339" s="222"/>
      <c r="F339" s="318"/>
    </row>
    <row r="340" spans="1:6" ht="19.5" customHeight="1">
      <c r="A340" s="238" t="s">
        <v>146</v>
      </c>
      <c r="B340" s="168">
        <v>597</v>
      </c>
      <c r="C340" s="168">
        <v>597</v>
      </c>
      <c r="D340" s="220">
        <f t="shared" si="6"/>
        <v>1</v>
      </c>
      <c r="E340" s="222"/>
      <c r="F340" s="318"/>
    </row>
    <row r="341" spans="1:6" ht="19.5" customHeight="1">
      <c r="A341" s="238" t="s">
        <v>404</v>
      </c>
      <c r="B341" s="168">
        <v>2020</v>
      </c>
      <c r="C341" s="168">
        <v>1872</v>
      </c>
      <c r="D341" s="220">
        <f t="shared" si="6"/>
        <v>0.9267326732673268</v>
      </c>
      <c r="E341" s="222"/>
      <c r="F341" s="318"/>
    </row>
    <row r="342" spans="1:6" ht="19.5" customHeight="1">
      <c r="A342" s="238" t="s">
        <v>405</v>
      </c>
      <c r="B342" s="168">
        <v>37</v>
      </c>
      <c r="C342" s="239">
        <v>37</v>
      </c>
      <c r="D342" s="220">
        <f t="shared" si="6"/>
        <v>1</v>
      </c>
      <c r="E342" s="222"/>
      <c r="F342" s="318"/>
    </row>
    <row r="343" spans="1:6" ht="19.5" customHeight="1">
      <c r="A343" s="238" t="s">
        <v>406</v>
      </c>
      <c r="B343" s="168">
        <v>37</v>
      </c>
      <c r="C343" s="239">
        <v>37</v>
      </c>
      <c r="D343" s="220">
        <f t="shared" si="6"/>
        <v>1</v>
      </c>
      <c r="E343" s="222"/>
      <c r="F343" s="318"/>
    </row>
    <row r="344" spans="1:6" ht="24" customHeight="1">
      <c r="A344" s="59" t="s">
        <v>407</v>
      </c>
      <c r="B344" s="239">
        <v>13188</v>
      </c>
      <c r="C344" s="239">
        <v>12150</v>
      </c>
      <c r="D344" s="220">
        <f t="shared" si="6"/>
        <v>0.9212920837124658</v>
      </c>
      <c r="E344" s="220">
        <v>0.4575335892514396</v>
      </c>
      <c r="F344" s="318"/>
    </row>
    <row r="345" spans="1:6" ht="24" customHeight="1">
      <c r="A345" s="238" t="s">
        <v>408</v>
      </c>
      <c r="B345" s="239">
        <v>9712</v>
      </c>
      <c r="C345" s="239">
        <v>8674</v>
      </c>
      <c r="D345" s="220">
        <f t="shared" si="6"/>
        <v>0.8931219110378913</v>
      </c>
      <c r="E345" s="220"/>
      <c r="F345" s="318"/>
    </row>
    <row r="346" spans="1:6" ht="24" customHeight="1">
      <c r="A346" s="238" t="s">
        <v>409</v>
      </c>
      <c r="B346" s="239">
        <v>1082</v>
      </c>
      <c r="C346" s="239">
        <v>1082</v>
      </c>
      <c r="D346" s="220">
        <f t="shared" si="6"/>
        <v>1</v>
      </c>
      <c r="E346" s="220"/>
      <c r="F346" s="318"/>
    </row>
    <row r="347" spans="1:6" ht="24" customHeight="1">
      <c r="A347" s="238" t="s">
        <v>410</v>
      </c>
      <c r="B347" s="239">
        <v>6116</v>
      </c>
      <c r="C347" s="239">
        <v>6116</v>
      </c>
      <c r="D347" s="220">
        <f t="shared" si="6"/>
        <v>1</v>
      </c>
      <c r="E347" s="220"/>
      <c r="F347" s="318"/>
    </row>
    <row r="348" spans="1:6" ht="24" customHeight="1">
      <c r="A348" s="238" t="s">
        <v>411</v>
      </c>
      <c r="B348" s="239">
        <v>84</v>
      </c>
      <c r="C348" s="239">
        <v>84</v>
      </c>
      <c r="D348" s="220">
        <f t="shared" si="6"/>
        <v>1</v>
      </c>
      <c r="E348" s="220"/>
      <c r="F348" s="318"/>
    </row>
    <row r="349" spans="1:6" ht="24" customHeight="1">
      <c r="A349" s="238" t="s">
        <v>412</v>
      </c>
      <c r="B349" s="239">
        <v>1122</v>
      </c>
      <c r="C349" s="239">
        <v>1122</v>
      </c>
      <c r="D349" s="220">
        <f t="shared" si="6"/>
        <v>1</v>
      </c>
      <c r="E349" s="220"/>
      <c r="F349" s="318"/>
    </row>
    <row r="350" spans="1:6" ht="24" customHeight="1">
      <c r="A350" s="238" t="s">
        <v>413</v>
      </c>
      <c r="B350" s="239">
        <v>40</v>
      </c>
      <c r="C350" s="239">
        <v>40</v>
      </c>
      <c r="D350" s="220">
        <f t="shared" si="6"/>
        <v>1</v>
      </c>
      <c r="E350" s="220"/>
      <c r="F350" s="318"/>
    </row>
    <row r="351" spans="1:6" ht="24" customHeight="1">
      <c r="A351" s="238" t="s">
        <v>414</v>
      </c>
      <c r="B351" s="239">
        <v>130</v>
      </c>
      <c r="C351" s="239">
        <v>130</v>
      </c>
      <c r="D351" s="220">
        <f t="shared" si="6"/>
        <v>1</v>
      </c>
      <c r="E351" s="220"/>
      <c r="F351" s="318"/>
    </row>
    <row r="352" spans="1:6" ht="24" customHeight="1">
      <c r="A352" s="238" t="s">
        <v>415</v>
      </c>
      <c r="B352" s="239">
        <v>1138</v>
      </c>
      <c r="C352" s="239">
        <v>100</v>
      </c>
      <c r="D352" s="220">
        <f t="shared" si="6"/>
        <v>0.08787346221441125</v>
      </c>
      <c r="E352" s="220"/>
      <c r="F352" s="318"/>
    </row>
    <row r="353" spans="1:6" ht="24" customHeight="1">
      <c r="A353" s="238" t="s">
        <v>416</v>
      </c>
      <c r="B353" s="239">
        <v>3476</v>
      </c>
      <c r="C353" s="239">
        <v>3476</v>
      </c>
      <c r="D353" s="220">
        <f t="shared" si="6"/>
        <v>1</v>
      </c>
      <c r="E353" s="220"/>
      <c r="F353" s="318"/>
    </row>
    <row r="354" spans="1:6" ht="24" customHeight="1">
      <c r="A354" s="238" t="s">
        <v>417</v>
      </c>
      <c r="B354" s="239">
        <v>3476</v>
      </c>
      <c r="C354" s="239">
        <v>3476</v>
      </c>
      <c r="D354" s="220">
        <f t="shared" si="6"/>
        <v>1</v>
      </c>
      <c r="E354" s="220"/>
      <c r="F354" s="318"/>
    </row>
    <row r="355" spans="1:6" ht="19.5" customHeight="1">
      <c r="A355" s="238" t="s">
        <v>418</v>
      </c>
      <c r="B355" s="239">
        <v>322</v>
      </c>
      <c r="C355" s="239">
        <v>322</v>
      </c>
      <c r="D355" s="220">
        <f t="shared" si="6"/>
        <v>1</v>
      </c>
      <c r="E355" s="220">
        <v>0.3360995850622406</v>
      </c>
      <c r="F355" s="318"/>
    </row>
    <row r="356" spans="1:6" ht="19.5" customHeight="1">
      <c r="A356" s="238" t="s">
        <v>419</v>
      </c>
      <c r="B356" s="239">
        <v>195</v>
      </c>
      <c r="C356" s="239">
        <v>195</v>
      </c>
      <c r="D356" s="220">
        <f t="shared" si="6"/>
        <v>1</v>
      </c>
      <c r="E356" s="220"/>
      <c r="F356" s="318"/>
    </row>
    <row r="357" spans="1:6" ht="19.5" customHeight="1">
      <c r="A357" s="238" t="s">
        <v>144</v>
      </c>
      <c r="B357" s="239">
        <v>35</v>
      </c>
      <c r="C357" s="239">
        <v>35</v>
      </c>
      <c r="D357" s="220">
        <f t="shared" si="6"/>
        <v>1</v>
      </c>
      <c r="E357" s="220"/>
      <c r="F357" s="318"/>
    </row>
    <row r="358" spans="1:6" ht="19.5" customHeight="1">
      <c r="A358" s="238" t="s">
        <v>145</v>
      </c>
      <c r="B358" s="239">
        <v>16</v>
      </c>
      <c r="C358" s="239">
        <v>16</v>
      </c>
      <c r="D358" s="220">
        <f t="shared" si="6"/>
        <v>1</v>
      </c>
      <c r="E358" s="220"/>
      <c r="F358" s="318"/>
    </row>
    <row r="359" spans="1:6" ht="19.5" customHeight="1">
      <c r="A359" s="238" t="s">
        <v>420</v>
      </c>
      <c r="B359" s="239">
        <v>1</v>
      </c>
      <c r="C359" s="239">
        <v>1</v>
      </c>
      <c r="D359" s="220">
        <f t="shared" si="6"/>
        <v>1</v>
      </c>
      <c r="E359" s="220"/>
      <c r="F359" s="318"/>
    </row>
    <row r="360" spans="1:6" ht="19.5" customHeight="1">
      <c r="A360" s="238" t="s">
        <v>421</v>
      </c>
      <c r="B360" s="239">
        <v>48</v>
      </c>
      <c r="C360" s="239">
        <v>48</v>
      </c>
      <c r="D360" s="220">
        <f t="shared" si="6"/>
        <v>1</v>
      </c>
      <c r="E360" s="220"/>
      <c r="F360" s="318"/>
    </row>
    <row r="361" spans="1:6" ht="19.5" customHeight="1">
      <c r="A361" s="238" t="s">
        <v>422</v>
      </c>
      <c r="B361" s="239">
        <v>23</v>
      </c>
      <c r="C361" s="239">
        <v>23</v>
      </c>
      <c r="D361" s="220">
        <f t="shared" si="6"/>
        <v>1</v>
      </c>
      <c r="E361" s="220"/>
      <c r="F361" s="318"/>
    </row>
    <row r="362" spans="1:6" ht="19.5" customHeight="1">
      <c r="A362" s="238" t="s">
        <v>423</v>
      </c>
      <c r="B362" s="239">
        <v>5</v>
      </c>
      <c r="C362" s="239">
        <v>5</v>
      </c>
      <c r="D362" s="220">
        <f t="shared" si="6"/>
        <v>1</v>
      </c>
      <c r="E362" s="220"/>
      <c r="F362" s="318"/>
    </row>
    <row r="363" spans="1:6" ht="19.5" customHeight="1">
      <c r="A363" s="238" t="s">
        <v>146</v>
      </c>
      <c r="B363" s="239">
        <v>67</v>
      </c>
      <c r="C363" s="239">
        <v>67</v>
      </c>
      <c r="D363" s="220">
        <f t="shared" si="6"/>
        <v>1</v>
      </c>
      <c r="E363" s="220"/>
      <c r="F363" s="318"/>
    </row>
    <row r="364" spans="1:6" ht="19.5" customHeight="1">
      <c r="A364" s="238" t="s">
        <v>424</v>
      </c>
      <c r="B364" s="239">
        <v>100</v>
      </c>
      <c r="C364" s="239">
        <v>100</v>
      </c>
      <c r="D364" s="220">
        <f t="shared" si="6"/>
        <v>1</v>
      </c>
      <c r="E364" s="220"/>
      <c r="F364" s="318"/>
    </row>
    <row r="365" spans="1:6" ht="19.5" customHeight="1">
      <c r="A365" s="238" t="s">
        <v>425</v>
      </c>
      <c r="B365" s="239">
        <v>100</v>
      </c>
      <c r="C365" s="239">
        <v>100</v>
      </c>
      <c r="D365" s="220">
        <f t="shared" si="6"/>
        <v>1</v>
      </c>
      <c r="E365" s="220"/>
      <c r="F365" s="318"/>
    </row>
    <row r="366" spans="1:6" ht="19.5" customHeight="1">
      <c r="A366" s="238" t="s">
        <v>426</v>
      </c>
      <c r="B366" s="239">
        <v>27</v>
      </c>
      <c r="C366" s="239">
        <v>27</v>
      </c>
      <c r="D366" s="220">
        <f t="shared" si="6"/>
        <v>1</v>
      </c>
      <c r="E366" s="220"/>
      <c r="F366" s="318"/>
    </row>
    <row r="367" spans="1:6" ht="19.5" customHeight="1">
      <c r="A367" s="238" t="s">
        <v>427</v>
      </c>
      <c r="B367" s="239">
        <v>27</v>
      </c>
      <c r="C367" s="239">
        <v>27</v>
      </c>
      <c r="D367" s="220">
        <f t="shared" si="6"/>
        <v>1</v>
      </c>
      <c r="E367" s="220"/>
      <c r="F367" s="318"/>
    </row>
    <row r="368" spans="1:6" ht="19.5" customHeight="1">
      <c r="A368" s="238" t="s">
        <v>428</v>
      </c>
      <c r="B368" s="239">
        <v>4207</v>
      </c>
      <c r="C368" s="239">
        <v>1559</v>
      </c>
      <c r="D368" s="220">
        <f t="shared" si="6"/>
        <v>0.37057285476586643</v>
      </c>
      <c r="E368" s="220">
        <v>-0.09884393063583818</v>
      </c>
      <c r="F368" s="318"/>
    </row>
    <row r="369" spans="1:6" ht="19.5" customHeight="1">
      <c r="A369" s="238" t="s">
        <v>429</v>
      </c>
      <c r="B369" s="239">
        <v>687</v>
      </c>
      <c r="C369" s="239">
        <v>680</v>
      </c>
      <c r="D369" s="220">
        <f t="shared" si="6"/>
        <v>0.9898107714701602</v>
      </c>
      <c r="E369" s="220"/>
      <c r="F369" s="318"/>
    </row>
    <row r="370" spans="1:6" ht="19.5" customHeight="1">
      <c r="A370" s="238" t="s">
        <v>144</v>
      </c>
      <c r="B370" s="239">
        <v>111</v>
      </c>
      <c r="C370" s="239">
        <v>111</v>
      </c>
      <c r="D370" s="220">
        <f t="shared" si="6"/>
        <v>1</v>
      </c>
      <c r="E370" s="220"/>
      <c r="F370" s="318"/>
    </row>
    <row r="371" spans="1:6" ht="19.5" customHeight="1">
      <c r="A371" s="238" t="s">
        <v>430</v>
      </c>
      <c r="B371" s="239">
        <v>45</v>
      </c>
      <c r="C371" s="239">
        <v>45</v>
      </c>
      <c r="D371" s="220">
        <f t="shared" si="6"/>
        <v>1</v>
      </c>
      <c r="E371" s="220"/>
      <c r="F371" s="318"/>
    </row>
    <row r="372" spans="1:6" ht="19.5" customHeight="1">
      <c r="A372" s="238" t="s">
        <v>146</v>
      </c>
      <c r="B372" s="239">
        <v>531</v>
      </c>
      <c r="C372" s="239">
        <v>524</v>
      </c>
      <c r="D372" s="220">
        <f t="shared" si="6"/>
        <v>0.9868173258003766</v>
      </c>
      <c r="E372" s="220"/>
      <c r="F372" s="318"/>
    </row>
    <row r="373" spans="1:6" ht="19.5" customHeight="1">
      <c r="A373" s="238" t="s">
        <v>431</v>
      </c>
      <c r="B373" s="239">
        <v>164</v>
      </c>
      <c r="C373" s="239">
        <v>164</v>
      </c>
      <c r="D373" s="220">
        <f t="shared" si="6"/>
        <v>1</v>
      </c>
      <c r="E373" s="220"/>
      <c r="F373" s="318"/>
    </row>
    <row r="374" spans="1:6" ht="19.5" customHeight="1">
      <c r="A374" s="238" t="s">
        <v>432</v>
      </c>
      <c r="B374" s="239">
        <v>164</v>
      </c>
      <c r="C374" s="239">
        <v>164</v>
      </c>
      <c r="D374" s="220">
        <f t="shared" si="6"/>
        <v>1</v>
      </c>
      <c r="E374" s="220"/>
      <c r="F374" s="318"/>
    </row>
    <row r="375" spans="1:6" ht="19.5" customHeight="1">
      <c r="A375" s="238" t="s">
        <v>433</v>
      </c>
      <c r="B375" s="239">
        <v>316</v>
      </c>
      <c r="C375" s="239">
        <v>316</v>
      </c>
      <c r="D375" s="220">
        <f t="shared" si="6"/>
        <v>1</v>
      </c>
      <c r="E375" s="220"/>
      <c r="F375" s="318"/>
    </row>
    <row r="376" spans="1:6" ht="19.5" customHeight="1">
      <c r="A376" s="238" t="s">
        <v>144</v>
      </c>
      <c r="B376" s="239">
        <v>28</v>
      </c>
      <c r="C376" s="239">
        <v>28</v>
      </c>
      <c r="D376" s="220">
        <f t="shared" si="6"/>
        <v>1</v>
      </c>
      <c r="E376" s="220"/>
      <c r="F376" s="318"/>
    </row>
    <row r="377" spans="1:6" ht="19.5" customHeight="1">
      <c r="A377" s="238" t="s">
        <v>146</v>
      </c>
      <c r="B377" s="239">
        <v>288</v>
      </c>
      <c r="C377" s="239">
        <v>288</v>
      </c>
      <c r="D377" s="220">
        <f t="shared" si="6"/>
        <v>1</v>
      </c>
      <c r="E377" s="220"/>
      <c r="F377" s="318"/>
    </row>
    <row r="378" spans="1:6" ht="19.5" customHeight="1">
      <c r="A378" s="238" t="s">
        <v>434</v>
      </c>
      <c r="B378" s="239">
        <v>63</v>
      </c>
      <c r="C378" s="239">
        <v>63</v>
      </c>
      <c r="D378" s="220">
        <f t="shared" si="6"/>
        <v>1</v>
      </c>
      <c r="E378" s="220"/>
      <c r="F378" s="318"/>
    </row>
    <row r="379" spans="1:6" ht="19.5" customHeight="1">
      <c r="A379" s="238" t="s">
        <v>144</v>
      </c>
      <c r="B379" s="239">
        <v>56</v>
      </c>
      <c r="C379" s="239">
        <v>56</v>
      </c>
      <c r="D379" s="220">
        <f t="shared" si="6"/>
        <v>1</v>
      </c>
      <c r="E379" s="220"/>
      <c r="F379" s="318"/>
    </row>
    <row r="380" spans="1:6" ht="19.5" customHeight="1">
      <c r="A380" s="238" t="s">
        <v>435</v>
      </c>
      <c r="B380" s="239">
        <v>7</v>
      </c>
      <c r="C380" s="239">
        <v>7</v>
      </c>
      <c r="D380" s="220">
        <f t="shared" si="6"/>
        <v>1</v>
      </c>
      <c r="E380" s="220"/>
      <c r="F380" s="318"/>
    </row>
    <row r="381" spans="1:6" ht="19.5" customHeight="1">
      <c r="A381" s="238" t="s">
        <v>436</v>
      </c>
      <c r="B381" s="239">
        <v>32</v>
      </c>
      <c r="C381" s="239">
        <v>32</v>
      </c>
      <c r="D381" s="220">
        <f t="shared" si="6"/>
        <v>1</v>
      </c>
      <c r="E381" s="220"/>
      <c r="F381" s="318"/>
    </row>
    <row r="382" spans="1:6" ht="19.5" customHeight="1">
      <c r="A382" s="238" t="s">
        <v>437</v>
      </c>
      <c r="B382" s="239">
        <v>32</v>
      </c>
      <c r="C382" s="239">
        <v>32</v>
      </c>
      <c r="D382" s="220">
        <f t="shared" si="6"/>
        <v>1</v>
      </c>
      <c r="E382" s="220"/>
      <c r="F382" s="318"/>
    </row>
    <row r="383" spans="1:6" ht="19.5" customHeight="1">
      <c r="A383" s="238" t="s">
        <v>438</v>
      </c>
      <c r="B383" s="239">
        <v>2945</v>
      </c>
      <c r="C383" s="239">
        <v>304</v>
      </c>
      <c r="D383" s="220">
        <f t="shared" si="6"/>
        <v>0.1032258064516129</v>
      </c>
      <c r="E383" s="220"/>
      <c r="F383" s="318"/>
    </row>
    <row r="384" spans="1:6" ht="19.5" customHeight="1">
      <c r="A384" s="238" t="s">
        <v>439</v>
      </c>
      <c r="B384" s="239">
        <v>2945</v>
      </c>
      <c r="C384" s="239">
        <v>304</v>
      </c>
      <c r="D384" s="220">
        <f t="shared" si="6"/>
        <v>0.1032258064516129</v>
      </c>
      <c r="E384" s="220"/>
      <c r="F384" s="318"/>
    </row>
    <row r="385" spans="1:6" ht="19.5" customHeight="1">
      <c r="A385" s="238" t="s">
        <v>440</v>
      </c>
      <c r="B385" s="239">
        <v>759</v>
      </c>
      <c r="C385" s="239">
        <v>759</v>
      </c>
      <c r="D385" s="220">
        <f t="shared" si="6"/>
        <v>1</v>
      </c>
      <c r="E385" s="220">
        <v>0.16055045871559637</v>
      </c>
      <c r="F385" s="318"/>
    </row>
    <row r="386" spans="1:6" ht="19.5" customHeight="1">
      <c r="A386" s="238" t="s">
        <v>441</v>
      </c>
      <c r="B386" s="239">
        <v>759</v>
      </c>
      <c r="C386" s="239">
        <v>759</v>
      </c>
      <c r="D386" s="220">
        <f aca="true" t="shared" si="7" ref="D386:D392">C386/B386</f>
        <v>1</v>
      </c>
      <c r="E386" s="220"/>
      <c r="F386" s="318"/>
    </row>
    <row r="387" spans="1:6" ht="19.5" customHeight="1">
      <c r="A387" s="238" t="s">
        <v>442</v>
      </c>
      <c r="B387" s="239">
        <v>759</v>
      </c>
      <c r="C387" s="239">
        <v>759</v>
      </c>
      <c r="D387" s="220">
        <f t="shared" si="7"/>
        <v>1</v>
      </c>
      <c r="E387" s="220"/>
      <c r="F387" s="318"/>
    </row>
    <row r="388" spans="1:6" ht="19.5" customHeight="1">
      <c r="A388" s="238" t="s">
        <v>443</v>
      </c>
      <c r="B388" s="239">
        <v>6</v>
      </c>
      <c r="C388" s="239">
        <v>6</v>
      </c>
      <c r="D388" s="220">
        <f t="shared" si="7"/>
        <v>1</v>
      </c>
      <c r="E388" s="220"/>
      <c r="F388" s="318"/>
    </row>
    <row r="389" spans="1:6" ht="19.5" customHeight="1">
      <c r="A389" s="238" t="s">
        <v>444</v>
      </c>
      <c r="B389" s="239">
        <v>6</v>
      </c>
      <c r="C389" s="239">
        <v>6</v>
      </c>
      <c r="D389" s="220">
        <f t="shared" si="7"/>
        <v>1</v>
      </c>
      <c r="E389" s="220"/>
      <c r="F389" s="318"/>
    </row>
    <row r="390" spans="1:6" ht="19.5" customHeight="1">
      <c r="A390" s="238" t="s">
        <v>445</v>
      </c>
      <c r="B390" s="239">
        <v>576</v>
      </c>
      <c r="C390" s="239">
        <v>194</v>
      </c>
      <c r="D390" s="220">
        <f t="shared" si="7"/>
        <v>0.3368055555555556</v>
      </c>
      <c r="E390" s="220">
        <v>18.4</v>
      </c>
      <c r="F390" s="318" t="s">
        <v>446</v>
      </c>
    </row>
    <row r="391" spans="1:6" s="141" customFormat="1" ht="19.5" customHeight="1">
      <c r="A391" s="238" t="s">
        <v>447</v>
      </c>
      <c r="B391" s="239">
        <v>576</v>
      </c>
      <c r="C391" s="239">
        <v>194</v>
      </c>
      <c r="D391" s="220">
        <f t="shared" si="7"/>
        <v>0.3368055555555556</v>
      </c>
      <c r="E391" s="220"/>
      <c r="F391" s="318"/>
    </row>
    <row r="392" spans="1:6" s="141" customFormat="1" ht="19.5" customHeight="1">
      <c r="A392" s="238" t="s">
        <v>448</v>
      </c>
      <c r="B392" s="239">
        <v>576</v>
      </c>
      <c r="C392" s="239">
        <v>194</v>
      </c>
      <c r="D392" s="220">
        <f t="shared" si="7"/>
        <v>0.3368055555555556</v>
      </c>
      <c r="E392" s="220"/>
      <c r="F392" s="318"/>
    </row>
  </sheetData>
  <sheetProtection/>
  <mergeCells count="2">
    <mergeCell ref="A1:F1"/>
    <mergeCell ref="D2:F2"/>
  </mergeCells>
  <printOptions horizontalCentered="1"/>
  <pageMargins left="0.7513888888888889" right="0.5506944444444445" top="0.7909722222222222" bottom="0.5902777777777778" header="0.5118055555555555" footer="0.3104166666666667"/>
  <pageSetup firstPageNumber="2" useFirstPageNumber="1" horizontalDpi="600" verticalDpi="600" orientation="landscape" paperSize="9"/>
  <headerFooter scaleWithDoc="0" alignWithMargins="0">
    <oddFooter xml:space="preserve">&amp;C- &amp;P - </oddFooter>
  </headerFooter>
</worksheet>
</file>

<file path=xl/worksheets/sheet4.xml><?xml version="1.0" encoding="utf-8"?>
<worksheet xmlns="http://schemas.openxmlformats.org/spreadsheetml/2006/main" xmlns:r="http://schemas.openxmlformats.org/officeDocument/2006/relationships">
  <dimension ref="A1:F9"/>
  <sheetViews>
    <sheetView workbookViewId="0" topLeftCell="A1">
      <pane xSplit="1" ySplit="1" topLeftCell="B2" activePane="bottomRight" state="frozen"/>
      <selection pane="bottomRight" activeCell="B9" sqref="B9"/>
    </sheetView>
  </sheetViews>
  <sheetFormatPr defaultColWidth="9.00390625" defaultRowHeight="14.25"/>
  <cols>
    <col min="1" max="1" width="40.00390625" style="0" customWidth="1"/>
    <col min="2" max="2" width="19.00390625" style="0" customWidth="1"/>
    <col min="3" max="3" width="19.50390625" style="0" customWidth="1"/>
    <col min="4" max="4" width="12.50390625" style="0" customWidth="1"/>
    <col min="5" max="5" width="16.875" style="0" customWidth="1"/>
    <col min="6" max="6" width="16.25390625" style="0" customWidth="1"/>
    <col min="8" max="8" width="8.875" style="0" customWidth="1"/>
  </cols>
  <sheetData>
    <row r="1" spans="1:6" ht="39" customHeight="1">
      <c r="A1" s="48" t="s">
        <v>449</v>
      </c>
      <c r="B1" s="48"/>
      <c r="C1" s="48"/>
      <c r="D1" s="48"/>
      <c r="E1" s="48"/>
      <c r="F1" s="48"/>
    </row>
    <row r="2" spans="1:6" s="158" customFormat="1" ht="22.5" customHeight="1">
      <c r="A2" s="245" t="s">
        <v>450</v>
      </c>
      <c r="B2" s="162"/>
      <c r="C2" s="162"/>
      <c r="D2" s="162"/>
      <c r="E2" s="162"/>
      <c r="F2" s="163" t="s">
        <v>2</v>
      </c>
    </row>
    <row r="3" spans="1:6" s="242" customFormat="1" ht="36" customHeight="1">
      <c r="A3" s="246" t="s">
        <v>100</v>
      </c>
      <c r="B3" s="290" t="s">
        <v>101</v>
      </c>
      <c r="C3" s="290" t="s">
        <v>102</v>
      </c>
      <c r="D3" s="290" t="s">
        <v>103</v>
      </c>
      <c r="E3" s="290" t="s">
        <v>104</v>
      </c>
      <c r="F3" s="247" t="s">
        <v>105</v>
      </c>
    </row>
    <row r="4" spans="1:6" s="242" customFormat="1" ht="36" customHeight="1">
      <c r="A4" s="246" t="s">
        <v>451</v>
      </c>
      <c r="B4" s="70">
        <f>SUM(B5:B9)</f>
        <v>6000</v>
      </c>
      <c r="C4" s="70">
        <f>SUM(C5:C9)</f>
        <v>2195</v>
      </c>
      <c r="D4" s="175">
        <f>C4/B4</f>
        <v>0.36583333333333334</v>
      </c>
      <c r="E4" s="175">
        <v>-0.5867</v>
      </c>
      <c r="F4" s="310"/>
    </row>
    <row r="5" spans="1:6" ht="34.5" customHeight="1">
      <c r="A5" s="55" t="s">
        <v>452</v>
      </c>
      <c r="B5" s="150">
        <v>6000</v>
      </c>
      <c r="C5" s="150">
        <v>1926</v>
      </c>
      <c r="D5" s="166">
        <f>C5/B5</f>
        <v>0.321</v>
      </c>
      <c r="E5" s="311">
        <v>-0.6307515337423313</v>
      </c>
      <c r="F5" s="312" t="s">
        <v>453</v>
      </c>
    </row>
    <row r="6" spans="1:6" ht="34.5" customHeight="1">
      <c r="A6" s="55" t="s">
        <v>454</v>
      </c>
      <c r="B6" s="150"/>
      <c r="C6" s="150">
        <v>190</v>
      </c>
      <c r="D6" s="166"/>
      <c r="E6" s="311">
        <v>-0.7147147147147147</v>
      </c>
      <c r="F6" s="313"/>
    </row>
    <row r="7" spans="1:6" ht="34.5" customHeight="1">
      <c r="A7" s="55" t="s">
        <v>455</v>
      </c>
      <c r="B7" s="150"/>
      <c r="C7" s="150">
        <v>29</v>
      </c>
      <c r="D7" s="166"/>
      <c r="E7" s="311">
        <v>-0.6506024096385542</v>
      </c>
      <c r="F7" s="313"/>
    </row>
    <row r="8" spans="1:6" ht="34.5" customHeight="1">
      <c r="A8" s="55" t="s">
        <v>456</v>
      </c>
      <c r="B8" s="150"/>
      <c r="C8" s="150">
        <v>50</v>
      </c>
      <c r="D8" s="166"/>
      <c r="E8" s="311">
        <v>-0.019607843137254943</v>
      </c>
      <c r="F8" s="313"/>
    </row>
    <row r="9" spans="1:6" ht="34.5" customHeight="1">
      <c r="A9" s="296"/>
      <c r="B9" s="150"/>
      <c r="C9" s="150"/>
      <c r="D9" s="166"/>
      <c r="E9" s="166"/>
      <c r="F9" s="314"/>
    </row>
    <row r="10" s="242" customFormat="1" ht="34.5" customHeight="1"/>
  </sheetData>
  <sheetProtection/>
  <mergeCells count="1">
    <mergeCell ref="A1:F1"/>
  </mergeCells>
  <printOptions horizontalCentered="1"/>
  <pageMargins left="0.7513888888888889" right="0.5506944444444445" top="0.7909722222222222" bottom="0.7909722222222222" header="0.5118055555555555" footer="0.5118055555555555"/>
  <pageSetup firstPageNumber="23" useFirstPageNumber="1" horizontalDpi="600" verticalDpi="600" orientation="landscape" paperSize="9"/>
  <headerFooter scaleWithDoc="0" alignWithMargins="0">
    <oddFooter xml:space="preserve">&amp;C- &amp;P - </oddFooter>
  </headerFooter>
</worksheet>
</file>

<file path=xl/worksheets/sheet5.xml><?xml version="1.0" encoding="utf-8"?>
<worksheet xmlns="http://schemas.openxmlformats.org/spreadsheetml/2006/main" xmlns:r="http://schemas.openxmlformats.org/officeDocument/2006/relationships">
  <dimension ref="A1:L48"/>
  <sheetViews>
    <sheetView workbookViewId="0" topLeftCell="A1">
      <pane ySplit="4" topLeftCell="A5" activePane="bottomLeft" state="frozen"/>
      <selection pane="bottomLeft" activeCell="C8" sqref="C8"/>
    </sheetView>
  </sheetViews>
  <sheetFormatPr defaultColWidth="9.00390625" defaultRowHeight="14.25"/>
  <cols>
    <col min="1" max="1" width="38.00390625" style="302" customWidth="1"/>
    <col min="2" max="2" width="18.75390625" style="209" customWidth="1"/>
    <col min="3" max="3" width="17.375" style="209" customWidth="1"/>
    <col min="4" max="4" width="15.00390625" style="209" customWidth="1"/>
    <col min="5" max="5" width="16.75390625" style="209" customWidth="1"/>
    <col min="6" max="6" width="17.50390625" style="0" customWidth="1"/>
    <col min="7" max="12" width="9.00390625" style="0" customWidth="1"/>
  </cols>
  <sheetData>
    <row r="1" spans="1:6" ht="56.25" customHeight="1">
      <c r="A1" s="303" t="s">
        <v>457</v>
      </c>
      <c r="B1" s="48"/>
      <c r="C1" s="48"/>
      <c r="D1" s="48"/>
      <c r="E1" s="48"/>
      <c r="F1" s="48"/>
    </row>
    <row r="2" spans="1:12" s="158" customFormat="1" ht="16.5" customHeight="1">
      <c r="A2" s="304" t="s">
        <v>458</v>
      </c>
      <c r="B2" s="162"/>
      <c r="C2" s="162"/>
      <c r="D2" s="163" t="s">
        <v>2</v>
      </c>
      <c r="E2" s="163"/>
      <c r="F2" s="163"/>
      <c r="G2" s="241"/>
      <c r="H2" s="241"/>
      <c r="I2" s="241"/>
      <c r="J2" s="241"/>
      <c r="K2" s="241"/>
      <c r="L2" s="241"/>
    </row>
    <row r="3" spans="1:6" s="242" customFormat="1" ht="27.75" customHeight="1">
      <c r="A3" s="53" t="s">
        <v>100</v>
      </c>
      <c r="B3" s="53" t="s">
        <v>459</v>
      </c>
      <c r="C3" s="53" t="s">
        <v>460</v>
      </c>
      <c r="D3" s="53" t="s">
        <v>103</v>
      </c>
      <c r="E3" s="54" t="s">
        <v>104</v>
      </c>
      <c r="F3" s="53" t="s">
        <v>140</v>
      </c>
    </row>
    <row r="4" spans="1:6" s="242" customFormat="1" ht="27.75" customHeight="1">
      <c r="A4" s="53" t="s">
        <v>461</v>
      </c>
      <c r="B4" s="70">
        <f>B5+B8+B11+B14+B26+B29+B39+B42+B45</f>
        <v>15664</v>
      </c>
      <c r="C4" s="70">
        <f>C5+C8+C11+C14+C26+C29+C39+C42+C45</f>
        <v>2410</v>
      </c>
      <c r="D4" s="175">
        <f>C4/B4</f>
        <v>0.15385597548518898</v>
      </c>
      <c r="E4" s="305">
        <v>-0.9370592844084618</v>
      </c>
      <c r="F4" s="53"/>
    </row>
    <row r="5" spans="1:6" s="242" customFormat="1" ht="27.75" customHeight="1">
      <c r="A5" s="306" t="s">
        <v>462</v>
      </c>
      <c r="B5" s="150">
        <v>-1</v>
      </c>
      <c r="C5" s="53"/>
      <c r="D5" s="166"/>
      <c r="E5" s="307"/>
      <c r="F5" s="53"/>
    </row>
    <row r="6" spans="1:6" ht="27.75" customHeight="1">
      <c r="A6" s="306" t="s">
        <v>463</v>
      </c>
      <c r="B6" s="150">
        <v>-1</v>
      </c>
      <c r="C6" s="150"/>
      <c r="D6" s="166"/>
      <c r="E6" s="166"/>
      <c r="F6" s="295"/>
    </row>
    <row r="7" spans="1:6" ht="27.75" customHeight="1">
      <c r="A7" s="306" t="s">
        <v>464</v>
      </c>
      <c r="B7" s="150">
        <v>-1</v>
      </c>
      <c r="C7" s="150"/>
      <c r="D7" s="166"/>
      <c r="E7" s="166"/>
      <c r="F7" s="295"/>
    </row>
    <row r="8" spans="1:6" ht="27.75" customHeight="1">
      <c r="A8" s="306" t="s">
        <v>465</v>
      </c>
      <c r="B8" s="150">
        <v>82</v>
      </c>
      <c r="C8" s="150">
        <v>33</v>
      </c>
      <c r="D8" s="166">
        <f>C8/B8</f>
        <v>0.4024390243902439</v>
      </c>
      <c r="E8" s="166">
        <v>-0.736</v>
      </c>
      <c r="F8" s="295"/>
    </row>
    <row r="9" spans="1:6" ht="27.75" customHeight="1">
      <c r="A9" s="306" t="s">
        <v>466</v>
      </c>
      <c r="B9" s="150">
        <v>82</v>
      </c>
      <c r="C9" s="150">
        <v>33</v>
      </c>
      <c r="D9" s="166">
        <f>C9/B9</f>
        <v>0.4024390243902439</v>
      </c>
      <c r="E9" s="166">
        <v>-0.736</v>
      </c>
      <c r="F9" s="295"/>
    </row>
    <row r="10" spans="1:6" ht="27.75" customHeight="1">
      <c r="A10" s="306" t="s">
        <v>467</v>
      </c>
      <c r="B10" s="150">
        <v>82</v>
      </c>
      <c r="C10" s="150">
        <v>33</v>
      </c>
      <c r="D10" s="166">
        <f>C10/B10</f>
        <v>0.4024390243902439</v>
      </c>
      <c r="E10" s="166"/>
      <c r="F10" s="295"/>
    </row>
    <row r="11" spans="1:6" ht="27.75" customHeight="1">
      <c r="A11" s="306" t="s">
        <v>468</v>
      </c>
      <c r="B11" s="150">
        <v>8</v>
      </c>
      <c r="C11" s="150"/>
      <c r="D11" s="166"/>
      <c r="E11" s="166"/>
      <c r="F11" s="295"/>
    </row>
    <row r="12" spans="1:6" ht="27.75" customHeight="1">
      <c r="A12" s="306" t="s">
        <v>469</v>
      </c>
      <c r="B12" s="150">
        <v>8</v>
      </c>
      <c r="C12" s="150"/>
      <c r="D12" s="166"/>
      <c r="E12" s="166"/>
      <c r="F12" s="308"/>
    </row>
    <row r="13" spans="1:6" ht="27.75" customHeight="1">
      <c r="A13" s="306" t="s">
        <v>470</v>
      </c>
      <c r="B13" s="150">
        <v>8</v>
      </c>
      <c r="C13" s="150"/>
      <c r="D13" s="166"/>
      <c r="E13" s="166"/>
      <c r="F13" s="308"/>
    </row>
    <row r="14" spans="1:6" ht="27.75" customHeight="1">
      <c r="A14" s="306" t="s">
        <v>471</v>
      </c>
      <c r="B14" s="152">
        <f>B15+B20+B23+B24</f>
        <v>1058</v>
      </c>
      <c r="C14" s="152">
        <f>C15+C20+C23+C24</f>
        <v>861</v>
      </c>
      <c r="D14" s="166">
        <f>C14/B14</f>
        <v>0.8137996219281664</v>
      </c>
      <c r="E14" s="166"/>
      <c r="F14" s="308"/>
    </row>
    <row r="15" spans="1:6" ht="27.75" customHeight="1">
      <c r="A15" s="306" t="s">
        <v>472</v>
      </c>
      <c r="B15" s="150">
        <v>738</v>
      </c>
      <c r="C15" s="150">
        <v>635</v>
      </c>
      <c r="D15" s="166">
        <f>C15/B15</f>
        <v>0.8604336043360433</v>
      </c>
      <c r="E15" s="166">
        <v>-0.9210886044488629</v>
      </c>
      <c r="F15" s="308"/>
    </row>
    <row r="16" spans="1:6" ht="27.75" customHeight="1">
      <c r="A16" s="306" t="s">
        <v>473</v>
      </c>
      <c r="B16" s="152">
        <v>565</v>
      </c>
      <c r="C16" s="152">
        <v>565</v>
      </c>
      <c r="D16" s="166">
        <f aca="true" t="shared" si="0" ref="D16:D25">C16/B16</f>
        <v>1</v>
      </c>
      <c r="E16" s="166"/>
      <c r="F16" s="308"/>
    </row>
    <row r="17" spans="1:6" ht="27.75" customHeight="1">
      <c r="A17" s="306" t="s">
        <v>474</v>
      </c>
      <c r="B17" s="152">
        <v>25</v>
      </c>
      <c r="C17" s="152">
        <v>25</v>
      </c>
      <c r="D17" s="166">
        <f t="shared" si="0"/>
        <v>1</v>
      </c>
      <c r="E17" s="166"/>
      <c r="F17" s="308"/>
    </row>
    <row r="18" spans="1:6" ht="27.75" customHeight="1">
      <c r="A18" s="306" t="s">
        <v>475</v>
      </c>
      <c r="B18" s="152">
        <v>39</v>
      </c>
      <c r="C18" s="152">
        <v>39</v>
      </c>
      <c r="D18" s="166">
        <f t="shared" si="0"/>
        <v>1</v>
      </c>
      <c r="E18" s="166"/>
      <c r="F18" s="308"/>
    </row>
    <row r="19" spans="1:6" ht="27.75" customHeight="1">
      <c r="A19" s="306" t="s">
        <v>476</v>
      </c>
      <c r="B19" s="152">
        <v>109</v>
      </c>
      <c r="C19" s="152">
        <v>6</v>
      </c>
      <c r="D19" s="166"/>
      <c r="E19" s="166"/>
      <c r="F19" s="308"/>
    </row>
    <row r="20" spans="1:6" ht="27.75" customHeight="1">
      <c r="A20" s="306" t="s">
        <v>477</v>
      </c>
      <c r="B20" s="152">
        <v>267</v>
      </c>
      <c r="C20" s="152">
        <v>210</v>
      </c>
      <c r="D20" s="166">
        <f t="shared" si="0"/>
        <v>0.7865168539325843</v>
      </c>
      <c r="E20" s="166"/>
      <c r="F20" s="308"/>
    </row>
    <row r="21" spans="1:6" ht="27.75" customHeight="1">
      <c r="A21" s="306" t="s">
        <v>473</v>
      </c>
      <c r="B21" s="152">
        <v>10</v>
      </c>
      <c r="C21" s="152">
        <v>10</v>
      </c>
      <c r="D21" s="166">
        <f t="shared" si="0"/>
        <v>1</v>
      </c>
      <c r="E21" s="166"/>
      <c r="F21" s="308"/>
    </row>
    <row r="22" spans="1:6" ht="27.75" customHeight="1">
      <c r="A22" s="306" t="s">
        <v>478</v>
      </c>
      <c r="B22" s="152">
        <v>257</v>
      </c>
      <c r="C22" s="152">
        <v>200</v>
      </c>
      <c r="D22" s="166">
        <f t="shared" si="0"/>
        <v>0.7782101167315175</v>
      </c>
      <c r="E22" s="166"/>
      <c r="F22" s="308"/>
    </row>
    <row r="23" spans="1:6" ht="27.75" customHeight="1">
      <c r="A23" s="306" t="s">
        <v>479</v>
      </c>
      <c r="B23" s="152">
        <v>22</v>
      </c>
      <c r="C23" s="152"/>
      <c r="D23" s="166"/>
      <c r="E23" s="166"/>
      <c r="F23" s="308"/>
    </row>
    <row r="24" spans="1:6" ht="27.75" customHeight="1">
      <c r="A24" s="306" t="s">
        <v>480</v>
      </c>
      <c r="B24" s="152">
        <v>31</v>
      </c>
      <c r="C24" s="152">
        <v>16</v>
      </c>
      <c r="D24" s="166">
        <f t="shared" si="0"/>
        <v>0.5161290322580645</v>
      </c>
      <c r="E24" s="166"/>
      <c r="F24" s="308"/>
    </row>
    <row r="25" spans="1:6" ht="27.75" customHeight="1">
      <c r="A25" s="306" t="s">
        <v>481</v>
      </c>
      <c r="B25" s="152">
        <v>31</v>
      </c>
      <c r="C25" s="152">
        <v>16</v>
      </c>
      <c r="D25" s="166">
        <f aca="true" t="shared" si="1" ref="D25:D47">C25/B25</f>
        <v>0.5161290322580645</v>
      </c>
      <c r="E25" s="166"/>
      <c r="F25" s="308"/>
    </row>
    <row r="26" spans="1:6" ht="27.75" customHeight="1">
      <c r="A26" s="101" t="s">
        <v>482</v>
      </c>
      <c r="B26" s="150">
        <v>3900</v>
      </c>
      <c r="C26" s="150"/>
      <c r="D26" s="166"/>
      <c r="E26" s="166"/>
      <c r="F26" s="308"/>
    </row>
    <row r="27" spans="1:6" ht="27.75" customHeight="1">
      <c r="A27" s="101" t="s">
        <v>483</v>
      </c>
      <c r="B27" s="150">
        <v>3900</v>
      </c>
      <c r="C27" s="150"/>
      <c r="D27" s="166"/>
      <c r="E27" s="166"/>
      <c r="F27" s="308"/>
    </row>
    <row r="28" spans="1:6" ht="27.75" customHeight="1">
      <c r="A28" s="101" t="s">
        <v>484</v>
      </c>
      <c r="B28" s="150">
        <v>3900</v>
      </c>
      <c r="C28" s="150"/>
      <c r="D28" s="166"/>
      <c r="E28" s="166"/>
      <c r="F28" s="308"/>
    </row>
    <row r="29" spans="1:6" ht="27.75" customHeight="1">
      <c r="A29" s="101" t="s">
        <v>485</v>
      </c>
      <c r="B29" s="150">
        <v>9150</v>
      </c>
      <c r="C29" s="150">
        <v>49</v>
      </c>
      <c r="D29" s="166">
        <f t="shared" si="1"/>
        <v>0.0053551912568306015</v>
      </c>
      <c r="E29" s="166"/>
      <c r="F29" s="308"/>
    </row>
    <row r="30" spans="1:6" ht="27.75" customHeight="1">
      <c r="A30" s="101" t="s">
        <v>486</v>
      </c>
      <c r="B30" s="150">
        <v>9000</v>
      </c>
      <c r="C30" s="150"/>
      <c r="D30" s="166"/>
      <c r="E30" s="166"/>
      <c r="F30" s="308"/>
    </row>
    <row r="31" spans="1:6" ht="27.75" customHeight="1">
      <c r="A31" s="101" t="s">
        <v>487</v>
      </c>
      <c r="B31" s="150">
        <v>9000</v>
      </c>
      <c r="C31" s="150"/>
      <c r="D31" s="166"/>
      <c r="E31" s="166"/>
      <c r="F31" s="308"/>
    </row>
    <row r="32" spans="1:6" ht="27.75" customHeight="1">
      <c r="A32" s="306" t="s">
        <v>488</v>
      </c>
      <c r="B32" s="150">
        <v>150</v>
      </c>
      <c r="C32" s="150">
        <v>49</v>
      </c>
      <c r="D32" s="166">
        <f t="shared" si="1"/>
        <v>0.32666666666666666</v>
      </c>
      <c r="E32" s="166"/>
      <c r="F32" s="295"/>
    </row>
    <row r="33" spans="1:6" ht="27.75" customHeight="1">
      <c r="A33" s="306" t="s">
        <v>489</v>
      </c>
      <c r="B33" s="150">
        <v>78</v>
      </c>
      <c r="C33" s="150"/>
      <c r="D33" s="166">
        <f t="shared" si="1"/>
        <v>0</v>
      </c>
      <c r="E33" s="166"/>
      <c r="F33" s="295"/>
    </row>
    <row r="34" spans="1:6" ht="27.75" customHeight="1">
      <c r="A34" s="306" t="s">
        <v>490</v>
      </c>
      <c r="B34" s="152">
        <v>12</v>
      </c>
      <c r="C34" s="150">
        <v>8</v>
      </c>
      <c r="D34" s="166">
        <f t="shared" si="1"/>
        <v>0.6666666666666666</v>
      </c>
      <c r="E34" s="166"/>
      <c r="F34" s="295"/>
    </row>
    <row r="35" spans="1:6" ht="27.75" customHeight="1">
      <c r="A35" s="306" t="s">
        <v>491</v>
      </c>
      <c r="B35" s="152">
        <v>1</v>
      </c>
      <c r="C35" s="150">
        <v>1</v>
      </c>
      <c r="D35" s="166">
        <f t="shared" si="1"/>
        <v>1</v>
      </c>
      <c r="E35" s="166"/>
      <c r="F35" s="295"/>
    </row>
    <row r="36" spans="1:6" ht="27.75" customHeight="1">
      <c r="A36" s="306" t="s">
        <v>492</v>
      </c>
      <c r="B36" s="152">
        <v>30</v>
      </c>
      <c r="C36" s="150">
        <v>11</v>
      </c>
      <c r="D36" s="166">
        <f t="shared" si="1"/>
        <v>0.36666666666666664</v>
      </c>
      <c r="E36" s="166"/>
      <c r="F36" s="295"/>
    </row>
    <row r="37" spans="1:6" ht="27.75" customHeight="1">
      <c r="A37" s="306" t="s">
        <v>493</v>
      </c>
      <c r="B37" s="152">
        <v>25</v>
      </c>
      <c r="C37" s="150">
        <v>25</v>
      </c>
      <c r="D37" s="166">
        <f t="shared" si="1"/>
        <v>1</v>
      </c>
      <c r="E37" s="166"/>
      <c r="F37" s="295"/>
    </row>
    <row r="38" spans="1:6" ht="27.75" customHeight="1">
      <c r="A38" s="306" t="s">
        <v>494</v>
      </c>
      <c r="B38" s="152">
        <v>4</v>
      </c>
      <c r="C38" s="150">
        <v>4</v>
      </c>
      <c r="D38" s="166">
        <f t="shared" si="1"/>
        <v>1</v>
      </c>
      <c r="E38" s="166"/>
      <c r="F38" s="295"/>
    </row>
    <row r="39" spans="1:6" ht="27.75" customHeight="1">
      <c r="A39" s="306" t="s">
        <v>495</v>
      </c>
      <c r="B39" s="150">
        <v>1446</v>
      </c>
      <c r="C39" s="150">
        <v>1446</v>
      </c>
      <c r="D39" s="166">
        <f t="shared" si="1"/>
        <v>1</v>
      </c>
      <c r="E39" s="166">
        <v>0.3797709923664123</v>
      </c>
      <c r="F39" s="295"/>
    </row>
    <row r="40" spans="1:6" ht="27.75" customHeight="1">
      <c r="A40" s="306" t="s">
        <v>496</v>
      </c>
      <c r="B40" s="150">
        <v>1446</v>
      </c>
      <c r="C40" s="150">
        <v>1446</v>
      </c>
      <c r="D40" s="166">
        <f t="shared" si="1"/>
        <v>1</v>
      </c>
      <c r="E40" s="166"/>
      <c r="F40" s="295"/>
    </row>
    <row r="41" spans="1:6" ht="27.75" customHeight="1">
      <c r="A41" s="306" t="s">
        <v>497</v>
      </c>
      <c r="B41" s="150">
        <v>1446</v>
      </c>
      <c r="C41" s="150">
        <v>1446</v>
      </c>
      <c r="D41" s="166">
        <f t="shared" si="1"/>
        <v>1</v>
      </c>
      <c r="E41" s="166"/>
      <c r="F41" s="295"/>
    </row>
    <row r="42" spans="1:6" ht="27.75" customHeight="1">
      <c r="A42" s="306" t="s">
        <v>498</v>
      </c>
      <c r="B42" s="150">
        <v>11</v>
      </c>
      <c r="C42" s="150">
        <v>11</v>
      </c>
      <c r="D42" s="166">
        <f t="shared" si="1"/>
        <v>1</v>
      </c>
      <c r="E42" s="166">
        <v>-0.5769230769230769</v>
      </c>
      <c r="F42" s="295"/>
    </row>
    <row r="43" spans="1:6" ht="27.75" customHeight="1">
      <c r="A43" s="306" t="s">
        <v>499</v>
      </c>
      <c r="B43" s="150">
        <v>11</v>
      </c>
      <c r="C43" s="150">
        <v>11</v>
      </c>
      <c r="D43" s="166">
        <f t="shared" si="1"/>
        <v>1</v>
      </c>
      <c r="E43" s="166"/>
      <c r="F43" s="295"/>
    </row>
    <row r="44" spans="1:6" ht="27.75" customHeight="1">
      <c r="A44" s="306" t="s">
        <v>500</v>
      </c>
      <c r="B44" s="150">
        <v>11</v>
      </c>
      <c r="C44" s="150">
        <v>11</v>
      </c>
      <c r="D44" s="166">
        <f t="shared" si="1"/>
        <v>1</v>
      </c>
      <c r="E44" s="166"/>
      <c r="F44" s="295"/>
    </row>
    <row r="45" spans="1:6" ht="27.75" customHeight="1">
      <c r="A45" s="306" t="s">
        <v>501</v>
      </c>
      <c r="B45" s="150">
        <v>10</v>
      </c>
      <c r="C45" s="150">
        <v>10</v>
      </c>
      <c r="D45" s="166">
        <f t="shared" si="1"/>
        <v>1</v>
      </c>
      <c r="E45" s="166">
        <v>-0.998</v>
      </c>
      <c r="F45" s="295"/>
    </row>
    <row r="46" spans="1:6" ht="27.75" customHeight="1">
      <c r="A46" s="306" t="s">
        <v>502</v>
      </c>
      <c r="B46" s="150">
        <v>10</v>
      </c>
      <c r="C46" s="150">
        <v>10</v>
      </c>
      <c r="D46" s="166">
        <f t="shared" si="1"/>
        <v>1</v>
      </c>
      <c r="E46" s="166"/>
      <c r="F46" s="295"/>
    </row>
    <row r="47" spans="1:6" ht="27.75" customHeight="1">
      <c r="A47" s="306" t="s">
        <v>503</v>
      </c>
      <c r="B47" s="150">
        <v>10</v>
      </c>
      <c r="C47" s="150">
        <v>10</v>
      </c>
      <c r="D47" s="166">
        <f t="shared" si="1"/>
        <v>1</v>
      </c>
      <c r="E47" s="166"/>
      <c r="F47" s="295"/>
    </row>
    <row r="48" spans="1:11" s="45" customFormat="1" ht="27.75" customHeight="1">
      <c r="A48" s="309"/>
      <c r="F48" s="46"/>
      <c r="G48" s="46"/>
      <c r="H48" s="46"/>
      <c r="I48" s="46"/>
      <c r="J48" s="46"/>
      <c r="K48" s="46"/>
    </row>
  </sheetData>
  <sheetProtection/>
  <mergeCells count="2">
    <mergeCell ref="A1:F1"/>
    <mergeCell ref="D2:F2"/>
  </mergeCells>
  <printOptions horizontalCentered="1"/>
  <pageMargins left="0.7513888888888889" right="0.5506944444444445" top="0.5944444444444444" bottom="0.7868055555555555" header="0.5118055555555555" footer="0.5118055555555555"/>
  <pageSetup firstPageNumber="24" useFirstPageNumber="1" horizontalDpi="600" verticalDpi="600" orientation="landscape" paperSize="9"/>
  <headerFooter scaleWithDoc="0" alignWithMargins="0">
    <oddFooter xml:space="preserve">&amp;C- &amp;P - </oddFooter>
  </headerFooter>
</worksheet>
</file>

<file path=xl/worksheets/sheet6.xml><?xml version="1.0" encoding="utf-8"?>
<worksheet xmlns="http://schemas.openxmlformats.org/spreadsheetml/2006/main" xmlns:r="http://schemas.openxmlformats.org/officeDocument/2006/relationships">
  <dimension ref="A1:O12"/>
  <sheetViews>
    <sheetView showZeros="0" workbookViewId="0" topLeftCell="A1">
      <pane xSplit="1" ySplit="1" topLeftCell="B2" activePane="bottomRight" state="frozen"/>
      <selection pane="bottomRight" activeCell="D10" sqref="D10"/>
    </sheetView>
  </sheetViews>
  <sheetFormatPr defaultColWidth="9.00390625" defaultRowHeight="14.25"/>
  <cols>
    <col min="1" max="1" width="32.625" style="209" customWidth="1"/>
    <col min="2" max="2" width="11.75390625" style="209" customWidth="1"/>
    <col min="3" max="4" width="15.125" style="209" customWidth="1"/>
    <col min="5" max="5" width="28.375" style="209" customWidth="1"/>
    <col min="6" max="6" width="15.375" style="209" customWidth="1"/>
    <col min="7" max="7" width="15.50390625" style="209" customWidth="1"/>
    <col min="8" max="8" width="19.50390625" style="209" customWidth="1"/>
    <col min="9" max="15" width="9.00390625" style="209" customWidth="1"/>
    <col min="16" max="16384" width="9.00390625" style="209" customWidth="1"/>
  </cols>
  <sheetData>
    <row r="1" spans="1:8" ht="59.25" customHeight="1">
      <c r="A1" s="92" t="s">
        <v>504</v>
      </c>
      <c r="B1" s="92"/>
      <c r="C1" s="92"/>
      <c r="D1" s="92"/>
      <c r="E1" s="92"/>
      <c r="F1" s="92"/>
      <c r="G1" s="92"/>
      <c r="H1" s="92"/>
    </row>
    <row r="2" spans="1:15" s="158" customFormat="1" ht="25.5" customHeight="1">
      <c r="A2" s="245" t="s">
        <v>505</v>
      </c>
      <c r="B2" s="245"/>
      <c r="C2" s="162"/>
      <c r="D2" s="162"/>
      <c r="E2" s="162"/>
      <c r="F2" s="163" t="s">
        <v>2</v>
      </c>
      <c r="G2" s="163"/>
      <c r="H2" s="163"/>
      <c r="I2" s="241"/>
      <c r="J2" s="241"/>
      <c r="K2" s="241"/>
      <c r="L2" s="241"/>
      <c r="M2" s="241"/>
      <c r="N2" s="241"/>
      <c r="O2" s="241"/>
    </row>
    <row r="3" spans="1:8" s="241" customFormat="1" ht="49.5" customHeight="1">
      <c r="A3" s="246" t="s">
        <v>506</v>
      </c>
      <c r="B3" s="246" t="s">
        <v>507</v>
      </c>
      <c r="C3" s="247" t="s">
        <v>508</v>
      </c>
      <c r="D3" s="247" t="s">
        <v>509</v>
      </c>
      <c r="E3" s="247" t="s">
        <v>510</v>
      </c>
      <c r="F3" s="247" t="s">
        <v>511</v>
      </c>
      <c r="G3" s="290" t="s">
        <v>512</v>
      </c>
      <c r="H3" s="247" t="s">
        <v>140</v>
      </c>
    </row>
    <row r="4" spans="1:8" ht="27.75" customHeight="1">
      <c r="A4" s="84" t="s">
        <v>513</v>
      </c>
      <c r="B4" s="56"/>
      <c r="C4" s="56"/>
      <c r="D4" s="56"/>
      <c r="E4" s="84" t="s">
        <v>514</v>
      </c>
      <c r="F4" s="56"/>
      <c r="G4" s="56"/>
      <c r="H4" s="57"/>
    </row>
    <row r="5" spans="1:8" ht="27.75" customHeight="1">
      <c r="A5" s="84" t="s">
        <v>515</v>
      </c>
      <c r="B5" s="56"/>
      <c r="C5" s="56"/>
      <c r="D5" s="56"/>
      <c r="E5" s="84" t="s">
        <v>516</v>
      </c>
      <c r="F5" s="56"/>
      <c r="G5" s="58"/>
      <c r="H5" s="57"/>
    </row>
    <row r="6" spans="1:8" ht="27.75" customHeight="1">
      <c r="A6" s="84" t="s">
        <v>517</v>
      </c>
      <c r="B6" s="56"/>
      <c r="C6" s="56"/>
      <c r="D6" s="56"/>
      <c r="E6" s="56"/>
      <c r="F6" s="56"/>
      <c r="G6" s="56"/>
      <c r="H6" s="57"/>
    </row>
    <row r="7" spans="1:8" ht="27.75" customHeight="1">
      <c r="A7" s="84" t="s">
        <v>518</v>
      </c>
      <c r="B7" s="292"/>
      <c r="C7" s="293"/>
      <c r="D7" s="293"/>
      <c r="E7" s="293"/>
      <c r="F7" s="293"/>
      <c r="G7" s="294"/>
      <c r="H7" s="60"/>
    </row>
    <row r="8" spans="1:8" ht="27.75" customHeight="1">
      <c r="A8" s="84" t="s">
        <v>519</v>
      </c>
      <c r="B8" s="292"/>
      <c r="C8" s="293"/>
      <c r="D8" s="293"/>
      <c r="E8" s="293"/>
      <c r="F8" s="293"/>
      <c r="G8" s="294"/>
      <c r="H8" s="295"/>
    </row>
    <row r="9" spans="1:8" ht="27.75" customHeight="1">
      <c r="A9" s="81" t="s">
        <v>520</v>
      </c>
      <c r="B9" s="292"/>
      <c r="C9" s="293"/>
      <c r="D9" s="293"/>
      <c r="E9" s="81" t="s">
        <v>521</v>
      </c>
      <c r="F9" s="293"/>
      <c r="G9" s="294"/>
      <c r="H9" s="295"/>
    </row>
    <row r="10" spans="1:8" ht="27.75" customHeight="1">
      <c r="A10" s="84" t="s">
        <v>522</v>
      </c>
      <c r="B10" s="300">
        <v>3</v>
      </c>
      <c r="C10" s="293">
        <v>9</v>
      </c>
      <c r="D10" s="293">
        <v>12</v>
      </c>
      <c r="E10" s="84" t="s">
        <v>523</v>
      </c>
      <c r="F10" s="293">
        <v>6</v>
      </c>
      <c r="G10" s="293">
        <v>6</v>
      </c>
      <c r="H10" s="295"/>
    </row>
    <row r="11" spans="1:8" ht="27.75" customHeight="1">
      <c r="A11" s="81"/>
      <c r="B11" s="296"/>
      <c r="C11" s="150"/>
      <c r="D11" s="150"/>
      <c r="E11" s="150"/>
      <c r="F11" s="297"/>
      <c r="G11" s="298"/>
      <c r="H11" s="295"/>
    </row>
    <row r="12" spans="1:8" s="45" customFormat="1" ht="27.75" customHeight="1">
      <c r="A12" s="52" t="s">
        <v>524</v>
      </c>
      <c r="B12" s="70">
        <f aca="true" t="shared" si="0" ref="B12:G12">SUM(B4:B11)</f>
        <v>3</v>
      </c>
      <c r="C12" s="70">
        <f t="shared" si="0"/>
        <v>9</v>
      </c>
      <c r="D12" s="70">
        <f t="shared" si="0"/>
        <v>12</v>
      </c>
      <c r="E12" s="52" t="s">
        <v>524</v>
      </c>
      <c r="F12" s="301">
        <f t="shared" si="0"/>
        <v>6</v>
      </c>
      <c r="G12" s="301">
        <f t="shared" si="0"/>
        <v>6</v>
      </c>
      <c r="H12" s="52"/>
    </row>
  </sheetData>
  <sheetProtection/>
  <mergeCells count="2">
    <mergeCell ref="A1:H1"/>
    <mergeCell ref="F2:H2"/>
  </mergeCells>
  <printOptions horizontalCentered="1"/>
  <pageMargins left="0.9402777777777778" right="0.7513888888888889" top="0.5902777777777778" bottom="0.5902777777777778" header="0.5118055555555555" footer="0.5118055555555555"/>
  <pageSetup firstPageNumber="28" useFirstPageNumber="1" horizontalDpi="600" verticalDpi="600" orientation="landscape" paperSize="9" scale="78"/>
  <headerFooter scaleWithDoc="0" alignWithMargins="0">
    <oddFooter xml:space="preserve">&amp;C- &amp;P - </oddFooter>
  </headerFooter>
</worksheet>
</file>

<file path=xl/worksheets/sheet7.xml><?xml version="1.0" encoding="utf-8"?>
<worksheet xmlns="http://schemas.openxmlformats.org/spreadsheetml/2006/main" xmlns:r="http://schemas.openxmlformats.org/officeDocument/2006/relationships">
  <dimension ref="A1:N10"/>
  <sheetViews>
    <sheetView showZeros="0" workbookViewId="0" topLeftCell="A1">
      <pane xSplit="1" ySplit="1" topLeftCell="B2" activePane="bottomRight" state="frozen"/>
      <selection pane="bottomRight" activeCell="D4" sqref="D4"/>
    </sheetView>
  </sheetViews>
  <sheetFormatPr defaultColWidth="9.00390625" defaultRowHeight="14.25"/>
  <cols>
    <col min="1" max="1" width="32.625" style="209" customWidth="1"/>
    <col min="2" max="2" width="11.75390625" style="209" customWidth="1"/>
    <col min="3" max="3" width="15.125" style="209" customWidth="1"/>
    <col min="4" max="4" width="13.875" style="209" customWidth="1"/>
    <col min="5" max="5" width="15.375" style="209" customWidth="1"/>
    <col min="6" max="6" width="15.50390625" style="209" customWidth="1"/>
    <col min="7" max="7" width="19.50390625" style="209" customWidth="1"/>
    <col min="8" max="14" width="9.00390625" style="209" customWidth="1"/>
    <col min="15" max="16384" width="9.00390625" style="209" customWidth="1"/>
  </cols>
  <sheetData>
    <row r="1" spans="1:7" ht="59.25" customHeight="1">
      <c r="A1" s="48" t="s">
        <v>525</v>
      </c>
      <c r="B1" s="48"/>
      <c r="C1" s="48"/>
      <c r="D1" s="48"/>
      <c r="E1" s="48"/>
      <c r="F1" s="48"/>
      <c r="G1" s="48"/>
    </row>
    <row r="2" spans="1:14" s="158" customFormat="1" ht="25.5" customHeight="1">
      <c r="A2" s="245" t="s">
        <v>526</v>
      </c>
      <c r="B2" s="245"/>
      <c r="C2" s="162"/>
      <c r="D2" s="162"/>
      <c r="E2" s="163" t="s">
        <v>2</v>
      </c>
      <c r="F2" s="163"/>
      <c r="G2" s="163"/>
      <c r="H2" s="241"/>
      <c r="I2" s="241"/>
      <c r="J2" s="241"/>
      <c r="K2" s="241"/>
      <c r="L2" s="241"/>
      <c r="M2" s="241"/>
      <c r="N2" s="241"/>
    </row>
    <row r="3" spans="1:7" s="241" customFormat="1" ht="49.5" customHeight="1">
      <c r="A3" s="246" t="s">
        <v>527</v>
      </c>
      <c r="B3" s="246" t="s">
        <v>507</v>
      </c>
      <c r="C3" s="247" t="s">
        <v>508</v>
      </c>
      <c r="D3" s="247" t="s">
        <v>528</v>
      </c>
      <c r="E3" s="247" t="s">
        <v>511</v>
      </c>
      <c r="F3" s="290" t="s">
        <v>512</v>
      </c>
      <c r="G3" s="247" t="s">
        <v>140</v>
      </c>
    </row>
    <row r="4" spans="1:7" ht="27.75" customHeight="1">
      <c r="A4" s="55" t="s">
        <v>529</v>
      </c>
      <c r="B4" s="56">
        <v>9363</v>
      </c>
      <c r="C4" s="56">
        <v>11501</v>
      </c>
      <c r="D4" s="56">
        <v>1144</v>
      </c>
      <c r="E4" s="56">
        <v>14272</v>
      </c>
      <c r="F4" s="56">
        <f aca="true" t="shared" si="0" ref="F4:F7">B4+C4-E4</f>
        <v>6592</v>
      </c>
      <c r="G4" s="57"/>
    </row>
    <row r="5" spans="1:7" ht="27.75" customHeight="1">
      <c r="A5" s="55" t="s">
        <v>530</v>
      </c>
      <c r="B5" s="56">
        <v>8533</v>
      </c>
      <c r="C5" s="56">
        <v>4938</v>
      </c>
      <c r="D5" s="56">
        <v>2058</v>
      </c>
      <c r="E5" s="56">
        <v>2594</v>
      </c>
      <c r="F5" s="58">
        <f t="shared" si="0"/>
        <v>10877</v>
      </c>
      <c r="G5" s="57"/>
    </row>
    <row r="6" spans="1:7" ht="27.75" customHeight="1">
      <c r="A6" s="59" t="s">
        <v>531</v>
      </c>
      <c r="B6" s="58"/>
      <c r="C6" s="58">
        <v>757</v>
      </c>
      <c r="D6" s="58">
        <v>340</v>
      </c>
      <c r="E6" s="58">
        <v>258</v>
      </c>
      <c r="F6" s="58">
        <f t="shared" si="0"/>
        <v>499</v>
      </c>
      <c r="G6" s="57"/>
    </row>
    <row r="7" spans="1:7" ht="27.75" customHeight="1">
      <c r="A7" s="59" t="s">
        <v>532</v>
      </c>
      <c r="B7" s="58"/>
      <c r="C7" s="58">
        <v>14293</v>
      </c>
      <c r="D7" s="58">
        <v>115</v>
      </c>
      <c r="E7" s="58">
        <v>14293</v>
      </c>
      <c r="F7" s="58">
        <f t="shared" si="0"/>
        <v>0</v>
      </c>
      <c r="G7" s="60"/>
    </row>
    <row r="8" spans="1:7" ht="27.75" customHeight="1">
      <c r="A8" s="291"/>
      <c r="B8" s="292"/>
      <c r="C8" s="293"/>
      <c r="D8" s="293"/>
      <c r="E8" s="293"/>
      <c r="F8" s="294"/>
      <c r="G8" s="295"/>
    </row>
    <row r="9" spans="1:7" ht="27.75" customHeight="1">
      <c r="A9" s="296"/>
      <c r="B9" s="296"/>
      <c r="C9" s="150"/>
      <c r="D9" s="150"/>
      <c r="E9" s="297"/>
      <c r="F9" s="298"/>
      <c r="G9" s="295"/>
    </row>
    <row r="10" spans="1:7" s="242" customFormat="1" ht="27.75" customHeight="1">
      <c r="A10" s="246" t="s">
        <v>524</v>
      </c>
      <c r="B10" s="299">
        <f>SUM(B4:B9)</f>
        <v>17896</v>
      </c>
      <c r="C10" s="299">
        <f>SUM(C4:C9)</f>
        <v>31489</v>
      </c>
      <c r="D10" s="299">
        <f>SUM(D4:D9)</f>
        <v>3657</v>
      </c>
      <c r="E10" s="299">
        <f>SUM(E4:E9)</f>
        <v>31417</v>
      </c>
      <c r="F10" s="299">
        <f>SUM(F4:F9)</f>
        <v>17968</v>
      </c>
      <c r="G10" s="246"/>
    </row>
  </sheetData>
  <sheetProtection/>
  <mergeCells count="2">
    <mergeCell ref="A1:G1"/>
    <mergeCell ref="E2:G2"/>
  </mergeCells>
  <printOptions horizontalCentered="1"/>
  <pageMargins left="0.9402777777777778" right="0.7513888888888889" top="0.5902777777777778" bottom="0.5902777777777778" header="0.5118055555555555" footer="0.5118055555555555"/>
  <pageSetup firstPageNumber="29" useFirstPageNumber="1" horizontalDpi="600" verticalDpi="600" orientation="landscape" paperSize="9" scale="95"/>
  <headerFooter scaleWithDoc="0" alignWithMargins="0">
    <oddFooter xml:space="preserve">&amp;C- &amp;P - </oddFooter>
  </headerFooter>
</worksheet>
</file>

<file path=xl/worksheets/sheet8.xml><?xml version="1.0" encoding="utf-8"?>
<worksheet xmlns="http://schemas.openxmlformats.org/spreadsheetml/2006/main" xmlns:r="http://schemas.openxmlformats.org/officeDocument/2006/relationships">
  <dimension ref="A1:IV113"/>
  <sheetViews>
    <sheetView showZeros="0" workbookViewId="0" topLeftCell="A1">
      <pane xSplit="1" ySplit="3" topLeftCell="B86" activePane="bottomRight" state="frozen"/>
      <selection pane="bottomRight" activeCell="B97" sqref="B97"/>
    </sheetView>
  </sheetViews>
  <sheetFormatPr defaultColWidth="9.00390625" defaultRowHeight="14.25"/>
  <cols>
    <col min="1" max="1" width="53.00390625" style="259" customWidth="1"/>
    <col min="2" max="2" width="14.50390625" style="260" customWidth="1"/>
    <col min="3" max="3" width="18.25390625" style="259" customWidth="1"/>
    <col min="4" max="16384" width="9.00390625" style="259" customWidth="1"/>
  </cols>
  <sheetData>
    <row r="1" spans="1:3" ht="24" customHeight="1">
      <c r="A1" s="261" t="s">
        <v>533</v>
      </c>
      <c r="B1" s="262"/>
      <c r="C1" s="261"/>
    </row>
    <row r="2" spans="1:3" ht="15" customHeight="1">
      <c r="A2" s="144" t="s">
        <v>534</v>
      </c>
      <c r="C2" s="263" t="s">
        <v>535</v>
      </c>
    </row>
    <row r="3" spans="1:3" ht="25.5" customHeight="1">
      <c r="A3" s="264" t="s">
        <v>536</v>
      </c>
      <c r="B3" s="264" t="s">
        <v>537</v>
      </c>
      <c r="C3" s="264" t="s">
        <v>538</v>
      </c>
    </row>
    <row r="4" spans="1:3" s="255" customFormat="1" ht="24" customHeight="1">
      <c r="A4" s="179" t="s">
        <v>539</v>
      </c>
      <c r="B4" s="179">
        <f>B5+B14+B22+B111+B112+B113</f>
        <v>130180</v>
      </c>
      <c r="C4" s="265"/>
    </row>
    <row r="5" spans="1:3" ht="21" customHeight="1">
      <c r="A5" s="266" t="s">
        <v>540</v>
      </c>
      <c r="B5" s="267">
        <f>SUM(B6,B7,B12,B13)</f>
        <v>18508</v>
      </c>
      <c r="C5" s="268"/>
    </row>
    <row r="6" spans="1:3" s="256" customFormat="1" ht="21" customHeight="1">
      <c r="A6" s="269" t="s">
        <v>541</v>
      </c>
      <c r="B6" s="267">
        <v>13494</v>
      </c>
      <c r="C6" s="268"/>
    </row>
    <row r="7" spans="1:3" s="256" customFormat="1" ht="21" customHeight="1">
      <c r="A7" s="269" t="s">
        <v>542</v>
      </c>
      <c r="B7" s="267">
        <f>SUM(B8:B11)</f>
        <v>3299</v>
      </c>
      <c r="C7" s="268"/>
    </row>
    <row r="8" spans="1:3" ht="21" customHeight="1">
      <c r="A8" s="270" t="s">
        <v>543</v>
      </c>
      <c r="B8" s="271">
        <v>1537</v>
      </c>
      <c r="C8" s="272"/>
    </row>
    <row r="9" spans="1:3" ht="21" customHeight="1">
      <c r="A9" s="270" t="s">
        <v>544</v>
      </c>
      <c r="B9" s="271">
        <v>800</v>
      </c>
      <c r="C9" s="272"/>
    </row>
    <row r="10" spans="1:3" ht="21" customHeight="1">
      <c r="A10" s="270" t="s">
        <v>545</v>
      </c>
      <c r="B10" s="271">
        <v>336</v>
      </c>
      <c r="C10" s="272"/>
    </row>
    <row r="11" spans="1:3" ht="21" customHeight="1">
      <c r="A11" s="270" t="s">
        <v>546</v>
      </c>
      <c r="B11" s="271">
        <v>626</v>
      </c>
      <c r="C11" s="272"/>
    </row>
    <row r="12" spans="1:3" ht="21" customHeight="1">
      <c r="A12" s="273" t="s">
        <v>547</v>
      </c>
      <c r="B12" s="274">
        <v>88</v>
      </c>
      <c r="C12" s="272"/>
    </row>
    <row r="13" spans="1:3" ht="21" customHeight="1">
      <c r="A13" s="273" t="s">
        <v>548</v>
      </c>
      <c r="B13" s="274">
        <v>1627</v>
      </c>
      <c r="C13" s="272"/>
    </row>
    <row r="14" spans="1:3" ht="21" customHeight="1">
      <c r="A14" s="266" t="s">
        <v>549</v>
      </c>
      <c r="B14" s="174">
        <v>59000</v>
      </c>
      <c r="C14" s="268"/>
    </row>
    <row r="15" spans="1:256" s="257" customFormat="1" ht="21" customHeight="1">
      <c r="A15" s="275" t="s">
        <v>550</v>
      </c>
      <c r="B15" s="274">
        <f>SUM(B16:B18)</f>
        <v>2700</v>
      </c>
      <c r="C15" s="276"/>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59"/>
      <c r="CG15" s="259"/>
      <c r="CH15" s="259"/>
      <c r="CI15" s="259"/>
      <c r="CJ15" s="259"/>
      <c r="CK15" s="259"/>
      <c r="CL15" s="259"/>
      <c r="CM15" s="259"/>
      <c r="CN15" s="259"/>
      <c r="CO15" s="259"/>
      <c r="CP15" s="259"/>
      <c r="CQ15" s="259"/>
      <c r="CR15" s="259"/>
      <c r="CS15" s="259"/>
      <c r="CT15" s="259"/>
      <c r="CU15" s="259"/>
      <c r="CV15" s="259"/>
      <c r="CW15" s="259"/>
      <c r="CX15" s="259"/>
      <c r="CY15" s="259"/>
      <c r="CZ15" s="259"/>
      <c r="DA15" s="259"/>
      <c r="DB15" s="259"/>
      <c r="DC15" s="259"/>
      <c r="DD15" s="259"/>
      <c r="DE15" s="259"/>
      <c r="DF15" s="259"/>
      <c r="DG15" s="259"/>
      <c r="DH15" s="259"/>
      <c r="DI15" s="259"/>
      <c r="DJ15" s="259"/>
      <c r="DK15" s="259"/>
      <c r="DL15" s="259"/>
      <c r="DM15" s="259"/>
      <c r="DN15" s="259"/>
      <c r="DO15" s="259"/>
      <c r="DP15" s="259"/>
      <c r="DQ15" s="259"/>
      <c r="DR15" s="259"/>
      <c r="DS15" s="259"/>
      <c r="DT15" s="259"/>
      <c r="DU15" s="259"/>
      <c r="DV15" s="259"/>
      <c r="DW15" s="259"/>
      <c r="DX15" s="259"/>
      <c r="DY15" s="259"/>
      <c r="DZ15" s="259"/>
      <c r="EA15" s="259"/>
      <c r="EB15" s="259"/>
      <c r="EC15" s="259"/>
      <c r="ED15" s="259"/>
      <c r="EE15" s="259"/>
      <c r="EF15" s="259"/>
      <c r="EG15" s="259"/>
      <c r="EH15" s="259"/>
      <c r="EI15" s="259"/>
      <c r="EJ15" s="259"/>
      <c r="EK15" s="259"/>
      <c r="EL15" s="259"/>
      <c r="EM15" s="259"/>
      <c r="EN15" s="259"/>
      <c r="EO15" s="259"/>
      <c r="EP15" s="259"/>
      <c r="EQ15" s="259"/>
      <c r="ER15" s="259"/>
      <c r="ES15" s="259"/>
      <c r="ET15" s="259"/>
      <c r="EU15" s="259"/>
      <c r="EV15" s="259"/>
      <c r="EW15" s="259"/>
      <c r="EX15" s="259"/>
      <c r="EY15" s="259"/>
      <c r="EZ15" s="259"/>
      <c r="FA15" s="259"/>
      <c r="FB15" s="259"/>
      <c r="FC15" s="259"/>
      <c r="FD15" s="259"/>
      <c r="FE15" s="259"/>
      <c r="FF15" s="259"/>
      <c r="FG15" s="259"/>
      <c r="FH15" s="259"/>
      <c r="FI15" s="259"/>
      <c r="FJ15" s="259"/>
      <c r="FK15" s="259"/>
      <c r="FL15" s="259"/>
      <c r="FM15" s="259"/>
      <c r="FN15" s="259"/>
      <c r="FO15" s="259"/>
      <c r="FP15" s="259"/>
      <c r="FQ15" s="259"/>
      <c r="FR15" s="259"/>
      <c r="FS15" s="259"/>
      <c r="FT15" s="259"/>
      <c r="FU15" s="259"/>
      <c r="FV15" s="259"/>
      <c r="FW15" s="259"/>
      <c r="FX15" s="259"/>
      <c r="FY15" s="259"/>
      <c r="FZ15" s="259"/>
      <c r="GA15" s="259"/>
      <c r="GB15" s="259"/>
      <c r="GC15" s="259"/>
      <c r="GD15" s="259"/>
      <c r="GE15" s="259"/>
      <c r="GF15" s="259"/>
      <c r="GG15" s="259"/>
      <c r="GH15" s="259"/>
      <c r="GI15" s="259"/>
      <c r="GJ15" s="259"/>
      <c r="GK15" s="259"/>
      <c r="GL15" s="259"/>
      <c r="GM15" s="259"/>
      <c r="GN15" s="259"/>
      <c r="GO15" s="259"/>
      <c r="GP15" s="259"/>
      <c r="GQ15" s="259"/>
      <c r="GR15" s="259"/>
      <c r="GS15" s="259"/>
      <c r="GT15" s="259"/>
      <c r="GU15" s="259"/>
      <c r="GV15" s="259"/>
      <c r="GW15" s="259"/>
      <c r="GX15" s="259"/>
      <c r="GY15" s="259"/>
      <c r="GZ15" s="259"/>
      <c r="HA15" s="259"/>
      <c r="HB15" s="259"/>
      <c r="HC15" s="259"/>
      <c r="HD15" s="259"/>
      <c r="HE15" s="259"/>
      <c r="HF15" s="259"/>
      <c r="HG15" s="259"/>
      <c r="HH15" s="259"/>
      <c r="HI15" s="259"/>
      <c r="HJ15" s="259"/>
      <c r="HK15" s="259"/>
      <c r="HL15" s="259"/>
      <c r="HM15" s="259"/>
      <c r="HN15" s="259"/>
      <c r="HO15" s="259"/>
      <c r="HP15" s="259"/>
      <c r="HQ15" s="259"/>
      <c r="HR15" s="259"/>
      <c r="HS15" s="259"/>
      <c r="HT15" s="259"/>
      <c r="HU15" s="259"/>
      <c r="HV15" s="259"/>
      <c r="HW15" s="259"/>
      <c r="HX15" s="259"/>
      <c r="HY15" s="259"/>
      <c r="HZ15" s="259"/>
      <c r="IA15" s="259"/>
      <c r="IB15" s="259"/>
      <c r="IC15" s="259"/>
      <c r="ID15" s="259"/>
      <c r="IE15" s="259"/>
      <c r="IF15" s="259"/>
      <c r="IG15" s="259"/>
      <c r="IH15" s="259"/>
      <c r="II15" s="259"/>
      <c r="IJ15" s="259"/>
      <c r="IK15" s="259"/>
      <c r="IL15" s="259"/>
      <c r="IM15" s="259"/>
      <c r="IN15" s="259"/>
      <c r="IO15" s="259"/>
      <c r="IP15" s="259"/>
      <c r="IQ15" s="259"/>
      <c r="IR15" s="259"/>
      <c r="IS15" s="259"/>
      <c r="IT15" s="259"/>
      <c r="IU15" s="259"/>
      <c r="IV15" s="259"/>
    </row>
    <row r="16" spans="1:256" s="257" customFormat="1" ht="21" customHeight="1">
      <c r="A16" s="277" t="s">
        <v>551</v>
      </c>
      <c r="B16" s="278">
        <v>1500</v>
      </c>
      <c r="C16" s="276"/>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59"/>
      <c r="BG16" s="259"/>
      <c r="BH16" s="259"/>
      <c r="BI16" s="259"/>
      <c r="BJ16" s="259"/>
      <c r="BK16" s="259"/>
      <c r="BL16" s="259"/>
      <c r="BM16" s="259"/>
      <c r="BN16" s="259"/>
      <c r="BO16" s="259"/>
      <c r="BP16" s="259"/>
      <c r="BQ16" s="259"/>
      <c r="BR16" s="259"/>
      <c r="BS16" s="259"/>
      <c r="BT16" s="259"/>
      <c r="BU16" s="259"/>
      <c r="BV16" s="259"/>
      <c r="BW16" s="259"/>
      <c r="BX16" s="259"/>
      <c r="BY16" s="259"/>
      <c r="BZ16" s="259"/>
      <c r="CA16" s="259"/>
      <c r="CB16" s="259"/>
      <c r="CC16" s="259"/>
      <c r="CD16" s="259"/>
      <c r="CE16" s="259"/>
      <c r="CF16" s="259"/>
      <c r="CG16" s="259"/>
      <c r="CH16" s="259"/>
      <c r="CI16" s="259"/>
      <c r="CJ16" s="259"/>
      <c r="CK16" s="259"/>
      <c r="CL16" s="259"/>
      <c r="CM16" s="259"/>
      <c r="CN16" s="259"/>
      <c r="CO16" s="259"/>
      <c r="CP16" s="259"/>
      <c r="CQ16" s="259"/>
      <c r="CR16" s="259"/>
      <c r="CS16" s="259"/>
      <c r="CT16" s="259"/>
      <c r="CU16" s="259"/>
      <c r="CV16" s="259"/>
      <c r="CW16" s="259"/>
      <c r="CX16" s="259"/>
      <c r="CY16" s="259"/>
      <c r="CZ16" s="259"/>
      <c r="DA16" s="259"/>
      <c r="DB16" s="259"/>
      <c r="DC16" s="259"/>
      <c r="DD16" s="259"/>
      <c r="DE16" s="259"/>
      <c r="DF16" s="259"/>
      <c r="DG16" s="259"/>
      <c r="DH16" s="259"/>
      <c r="DI16" s="259"/>
      <c r="DJ16" s="259"/>
      <c r="DK16" s="259"/>
      <c r="DL16" s="259"/>
      <c r="DM16" s="259"/>
      <c r="DN16" s="259"/>
      <c r="DO16" s="259"/>
      <c r="DP16" s="259"/>
      <c r="DQ16" s="259"/>
      <c r="DR16" s="259"/>
      <c r="DS16" s="259"/>
      <c r="DT16" s="259"/>
      <c r="DU16" s="259"/>
      <c r="DV16" s="259"/>
      <c r="DW16" s="259"/>
      <c r="DX16" s="259"/>
      <c r="DY16" s="259"/>
      <c r="DZ16" s="259"/>
      <c r="EA16" s="259"/>
      <c r="EB16" s="259"/>
      <c r="EC16" s="259"/>
      <c r="ED16" s="259"/>
      <c r="EE16" s="259"/>
      <c r="EF16" s="259"/>
      <c r="EG16" s="259"/>
      <c r="EH16" s="259"/>
      <c r="EI16" s="259"/>
      <c r="EJ16" s="259"/>
      <c r="EK16" s="259"/>
      <c r="EL16" s="259"/>
      <c r="EM16" s="259"/>
      <c r="EN16" s="259"/>
      <c r="EO16" s="259"/>
      <c r="EP16" s="259"/>
      <c r="EQ16" s="259"/>
      <c r="ER16" s="259"/>
      <c r="ES16" s="259"/>
      <c r="ET16" s="259"/>
      <c r="EU16" s="259"/>
      <c r="EV16" s="259"/>
      <c r="EW16" s="259"/>
      <c r="EX16" s="259"/>
      <c r="EY16" s="259"/>
      <c r="EZ16" s="259"/>
      <c r="FA16" s="259"/>
      <c r="FB16" s="259"/>
      <c r="FC16" s="259"/>
      <c r="FD16" s="259"/>
      <c r="FE16" s="259"/>
      <c r="FF16" s="259"/>
      <c r="FG16" s="259"/>
      <c r="FH16" s="259"/>
      <c r="FI16" s="259"/>
      <c r="FJ16" s="259"/>
      <c r="FK16" s="259"/>
      <c r="FL16" s="259"/>
      <c r="FM16" s="259"/>
      <c r="FN16" s="259"/>
      <c r="FO16" s="259"/>
      <c r="FP16" s="259"/>
      <c r="FQ16" s="259"/>
      <c r="FR16" s="259"/>
      <c r="FS16" s="259"/>
      <c r="FT16" s="259"/>
      <c r="FU16" s="259"/>
      <c r="FV16" s="259"/>
      <c r="FW16" s="259"/>
      <c r="FX16" s="259"/>
      <c r="FY16" s="259"/>
      <c r="FZ16" s="259"/>
      <c r="GA16" s="259"/>
      <c r="GB16" s="259"/>
      <c r="GC16" s="259"/>
      <c r="GD16" s="259"/>
      <c r="GE16" s="259"/>
      <c r="GF16" s="259"/>
      <c r="GG16" s="259"/>
      <c r="GH16" s="259"/>
      <c r="GI16" s="259"/>
      <c r="GJ16" s="259"/>
      <c r="GK16" s="259"/>
      <c r="GL16" s="259"/>
      <c r="GM16" s="259"/>
      <c r="GN16" s="259"/>
      <c r="GO16" s="259"/>
      <c r="GP16" s="259"/>
      <c r="GQ16" s="259"/>
      <c r="GR16" s="259"/>
      <c r="GS16" s="259"/>
      <c r="GT16" s="259"/>
      <c r="GU16" s="259"/>
      <c r="GV16" s="259"/>
      <c r="GW16" s="259"/>
      <c r="GX16" s="259"/>
      <c r="GY16" s="259"/>
      <c r="GZ16" s="259"/>
      <c r="HA16" s="259"/>
      <c r="HB16" s="259"/>
      <c r="HC16" s="259"/>
      <c r="HD16" s="259"/>
      <c r="HE16" s="259"/>
      <c r="HF16" s="259"/>
      <c r="HG16" s="259"/>
      <c r="HH16" s="259"/>
      <c r="HI16" s="259"/>
      <c r="HJ16" s="259"/>
      <c r="HK16" s="259"/>
      <c r="HL16" s="259"/>
      <c r="HM16" s="259"/>
      <c r="HN16" s="259"/>
      <c r="HO16" s="259"/>
      <c r="HP16" s="259"/>
      <c r="HQ16" s="259"/>
      <c r="HR16" s="259"/>
      <c r="HS16" s="259"/>
      <c r="HT16" s="259"/>
      <c r="HU16" s="259"/>
      <c r="HV16" s="259"/>
      <c r="HW16" s="259"/>
      <c r="HX16" s="259"/>
      <c r="HY16" s="259"/>
      <c r="HZ16" s="259"/>
      <c r="IA16" s="259"/>
      <c r="IB16" s="259"/>
      <c r="IC16" s="259"/>
      <c r="ID16" s="259"/>
      <c r="IE16" s="259"/>
      <c r="IF16" s="259"/>
      <c r="IG16" s="259"/>
      <c r="IH16" s="259"/>
      <c r="II16" s="259"/>
      <c r="IJ16" s="259"/>
      <c r="IK16" s="259"/>
      <c r="IL16" s="259"/>
      <c r="IM16" s="259"/>
      <c r="IN16" s="259"/>
      <c r="IO16" s="259"/>
      <c r="IP16" s="259"/>
      <c r="IQ16" s="259"/>
      <c r="IR16" s="259"/>
      <c r="IS16" s="259"/>
      <c r="IT16" s="259"/>
      <c r="IU16" s="259"/>
      <c r="IV16" s="259"/>
    </row>
    <row r="17" spans="1:256" s="257" customFormat="1" ht="21" customHeight="1">
      <c r="A17" s="277" t="s">
        <v>552</v>
      </c>
      <c r="B17" s="278">
        <v>700</v>
      </c>
      <c r="C17" s="276"/>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59"/>
      <c r="BJ17" s="259"/>
      <c r="BK17" s="259"/>
      <c r="BL17" s="259"/>
      <c r="BM17" s="259"/>
      <c r="BN17" s="259"/>
      <c r="BO17" s="259"/>
      <c r="BP17" s="259"/>
      <c r="BQ17" s="259"/>
      <c r="BR17" s="259"/>
      <c r="BS17" s="259"/>
      <c r="BT17" s="259"/>
      <c r="BU17" s="259"/>
      <c r="BV17" s="259"/>
      <c r="BW17" s="259"/>
      <c r="BX17" s="259"/>
      <c r="BY17" s="259"/>
      <c r="BZ17" s="259"/>
      <c r="CA17" s="259"/>
      <c r="CB17" s="259"/>
      <c r="CC17" s="259"/>
      <c r="CD17" s="259"/>
      <c r="CE17" s="259"/>
      <c r="CF17" s="259"/>
      <c r="CG17" s="259"/>
      <c r="CH17" s="259"/>
      <c r="CI17" s="259"/>
      <c r="CJ17" s="259"/>
      <c r="CK17" s="259"/>
      <c r="CL17" s="259"/>
      <c r="CM17" s="259"/>
      <c r="CN17" s="259"/>
      <c r="CO17" s="259"/>
      <c r="CP17" s="259"/>
      <c r="CQ17" s="259"/>
      <c r="CR17" s="259"/>
      <c r="CS17" s="259"/>
      <c r="CT17" s="259"/>
      <c r="CU17" s="259"/>
      <c r="CV17" s="259"/>
      <c r="CW17" s="259"/>
      <c r="CX17" s="259"/>
      <c r="CY17" s="259"/>
      <c r="CZ17" s="259"/>
      <c r="DA17" s="259"/>
      <c r="DB17" s="259"/>
      <c r="DC17" s="259"/>
      <c r="DD17" s="259"/>
      <c r="DE17" s="259"/>
      <c r="DF17" s="259"/>
      <c r="DG17" s="259"/>
      <c r="DH17" s="259"/>
      <c r="DI17" s="259"/>
      <c r="DJ17" s="259"/>
      <c r="DK17" s="259"/>
      <c r="DL17" s="259"/>
      <c r="DM17" s="259"/>
      <c r="DN17" s="259"/>
      <c r="DO17" s="259"/>
      <c r="DP17" s="259"/>
      <c r="DQ17" s="259"/>
      <c r="DR17" s="259"/>
      <c r="DS17" s="259"/>
      <c r="DT17" s="259"/>
      <c r="DU17" s="259"/>
      <c r="DV17" s="259"/>
      <c r="DW17" s="259"/>
      <c r="DX17" s="259"/>
      <c r="DY17" s="259"/>
      <c r="DZ17" s="259"/>
      <c r="EA17" s="259"/>
      <c r="EB17" s="259"/>
      <c r="EC17" s="259"/>
      <c r="ED17" s="259"/>
      <c r="EE17" s="259"/>
      <c r="EF17" s="259"/>
      <c r="EG17" s="259"/>
      <c r="EH17" s="259"/>
      <c r="EI17" s="259"/>
      <c r="EJ17" s="259"/>
      <c r="EK17" s="259"/>
      <c r="EL17" s="259"/>
      <c r="EM17" s="259"/>
      <c r="EN17" s="259"/>
      <c r="EO17" s="259"/>
      <c r="EP17" s="259"/>
      <c r="EQ17" s="259"/>
      <c r="ER17" s="259"/>
      <c r="ES17" s="259"/>
      <c r="ET17" s="259"/>
      <c r="EU17" s="259"/>
      <c r="EV17" s="259"/>
      <c r="EW17" s="259"/>
      <c r="EX17" s="259"/>
      <c r="EY17" s="259"/>
      <c r="EZ17" s="259"/>
      <c r="FA17" s="259"/>
      <c r="FB17" s="259"/>
      <c r="FC17" s="259"/>
      <c r="FD17" s="259"/>
      <c r="FE17" s="259"/>
      <c r="FF17" s="259"/>
      <c r="FG17" s="259"/>
      <c r="FH17" s="259"/>
      <c r="FI17" s="259"/>
      <c r="FJ17" s="259"/>
      <c r="FK17" s="259"/>
      <c r="FL17" s="259"/>
      <c r="FM17" s="259"/>
      <c r="FN17" s="259"/>
      <c r="FO17" s="259"/>
      <c r="FP17" s="259"/>
      <c r="FQ17" s="259"/>
      <c r="FR17" s="259"/>
      <c r="FS17" s="259"/>
      <c r="FT17" s="259"/>
      <c r="FU17" s="259"/>
      <c r="FV17" s="259"/>
      <c r="FW17" s="259"/>
      <c r="FX17" s="259"/>
      <c r="FY17" s="259"/>
      <c r="FZ17" s="259"/>
      <c r="GA17" s="259"/>
      <c r="GB17" s="259"/>
      <c r="GC17" s="259"/>
      <c r="GD17" s="259"/>
      <c r="GE17" s="259"/>
      <c r="GF17" s="259"/>
      <c r="GG17" s="259"/>
      <c r="GH17" s="259"/>
      <c r="GI17" s="259"/>
      <c r="GJ17" s="259"/>
      <c r="GK17" s="259"/>
      <c r="GL17" s="259"/>
      <c r="GM17" s="259"/>
      <c r="GN17" s="259"/>
      <c r="GO17" s="259"/>
      <c r="GP17" s="259"/>
      <c r="GQ17" s="259"/>
      <c r="GR17" s="259"/>
      <c r="GS17" s="259"/>
      <c r="GT17" s="259"/>
      <c r="GU17" s="259"/>
      <c r="GV17" s="259"/>
      <c r="GW17" s="259"/>
      <c r="GX17" s="259"/>
      <c r="GY17" s="259"/>
      <c r="GZ17" s="259"/>
      <c r="HA17" s="259"/>
      <c r="HB17" s="259"/>
      <c r="HC17" s="259"/>
      <c r="HD17" s="259"/>
      <c r="HE17" s="259"/>
      <c r="HF17" s="259"/>
      <c r="HG17" s="259"/>
      <c r="HH17" s="259"/>
      <c r="HI17" s="259"/>
      <c r="HJ17" s="259"/>
      <c r="HK17" s="259"/>
      <c r="HL17" s="259"/>
      <c r="HM17" s="259"/>
      <c r="HN17" s="259"/>
      <c r="HO17" s="259"/>
      <c r="HP17" s="259"/>
      <c r="HQ17" s="259"/>
      <c r="HR17" s="259"/>
      <c r="HS17" s="259"/>
      <c r="HT17" s="259"/>
      <c r="HU17" s="259"/>
      <c r="HV17" s="259"/>
      <c r="HW17" s="259"/>
      <c r="HX17" s="259"/>
      <c r="HY17" s="259"/>
      <c r="HZ17" s="259"/>
      <c r="IA17" s="259"/>
      <c r="IB17" s="259"/>
      <c r="IC17" s="259"/>
      <c r="ID17" s="259"/>
      <c r="IE17" s="259"/>
      <c r="IF17" s="259"/>
      <c r="IG17" s="259"/>
      <c r="IH17" s="259"/>
      <c r="II17" s="259"/>
      <c r="IJ17" s="259"/>
      <c r="IK17" s="259"/>
      <c r="IL17" s="259"/>
      <c r="IM17" s="259"/>
      <c r="IN17" s="259"/>
      <c r="IO17" s="259"/>
      <c r="IP17" s="259"/>
      <c r="IQ17" s="259"/>
      <c r="IR17" s="259"/>
      <c r="IS17" s="259"/>
      <c r="IT17" s="259"/>
      <c r="IU17" s="259"/>
      <c r="IV17" s="259"/>
    </row>
    <row r="18" spans="1:256" s="257" customFormat="1" ht="21" customHeight="1">
      <c r="A18" s="277" t="s">
        <v>553</v>
      </c>
      <c r="B18" s="278">
        <v>500</v>
      </c>
      <c r="C18" s="276"/>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c r="DM18" s="259"/>
      <c r="DN18" s="259"/>
      <c r="DO18" s="259"/>
      <c r="DP18" s="259"/>
      <c r="DQ18" s="259"/>
      <c r="DR18" s="259"/>
      <c r="DS18" s="259"/>
      <c r="DT18" s="259"/>
      <c r="DU18" s="259"/>
      <c r="DV18" s="259"/>
      <c r="DW18" s="259"/>
      <c r="DX18" s="259"/>
      <c r="DY18" s="259"/>
      <c r="DZ18" s="259"/>
      <c r="EA18" s="259"/>
      <c r="EB18" s="259"/>
      <c r="EC18" s="259"/>
      <c r="ED18" s="259"/>
      <c r="EE18" s="259"/>
      <c r="EF18" s="259"/>
      <c r="EG18" s="259"/>
      <c r="EH18" s="259"/>
      <c r="EI18" s="259"/>
      <c r="EJ18" s="259"/>
      <c r="EK18" s="259"/>
      <c r="EL18" s="259"/>
      <c r="EM18" s="259"/>
      <c r="EN18" s="259"/>
      <c r="EO18" s="259"/>
      <c r="EP18" s="259"/>
      <c r="EQ18" s="259"/>
      <c r="ER18" s="259"/>
      <c r="ES18" s="259"/>
      <c r="ET18" s="259"/>
      <c r="EU18" s="259"/>
      <c r="EV18" s="259"/>
      <c r="EW18" s="259"/>
      <c r="EX18" s="259"/>
      <c r="EY18" s="259"/>
      <c r="EZ18" s="259"/>
      <c r="FA18" s="259"/>
      <c r="FB18" s="259"/>
      <c r="FC18" s="259"/>
      <c r="FD18" s="259"/>
      <c r="FE18" s="259"/>
      <c r="FF18" s="259"/>
      <c r="FG18" s="259"/>
      <c r="FH18" s="259"/>
      <c r="FI18" s="259"/>
      <c r="FJ18" s="259"/>
      <c r="FK18" s="259"/>
      <c r="FL18" s="259"/>
      <c r="FM18" s="259"/>
      <c r="FN18" s="259"/>
      <c r="FO18" s="259"/>
      <c r="FP18" s="259"/>
      <c r="FQ18" s="259"/>
      <c r="FR18" s="259"/>
      <c r="FS18" s="259"/>
      <c r="FT18" s="259"/>
      <c r="FU18" s="259"/>
      <c r="FV18" s="259"/>
      <c r="FW18" s="259"/>
      <c r="FX18" s="259"/>
      <c r="FY18" s="259"/>
      <c r="FZ18" s="259"/>
      <c r="GA18" s="259"/>
      <c r="GB18" s="259"/>
      <c r="GC18" s="259"/>
      <c r="GD18" s="259"/>
      <c r="GE18" s="259"/>
      <c r="GF18" s="259"/>
      <c r="GG18" s="259"/>
      <c r="GH18" s="259"/>
      <c r="GI18" s="259"/>
      <c r="GJ18" s="259"/>
      <c r="GK18" s="259"/>
      <c r="GL18" s="259"/>
      <c r="GM18" s="259"/>
      <c r="GN18" s="259"/>
      <c r="GO18" s="259"/>
      <c r="GP18" s="259"/>
      <c r="GQ18" s="259"/>
      <c r="GR18" s="259"/>
      <c r="GS18" s="259"/>
      <c r="GT18" s="259"/>
      <c r="GU18" s="259"/>
      <c r="GV18" s="259"/>
      <c r="GW18" s="259"/>
      <c r="GX18" s="259"/>
      <c r="GY18" s="259"/>
      <c r="GZ18" s="259"/>
      <c r="HA18" s="259"/>
      <c r="HB18" s="259"/>
      <c r="HC18" s="259"/>
      <c r="HD18" s="259"/>
      <c r="HE18" s="259"/>
      <c r="HF18" s="259"/>
      <c r="HG18" s="259"/>
      <c r="HH18" s="259"/>
      <c r="HI18" s="259"/>
      <c r="HJ18" s="259"/>
      <c r="HK18" s="259"/>
      <c r="HL18" s="259"/>
      <c r="HM18" s="259"/>
      <c r="HN18" s="259"/>
      <c r="HO18" s="259"/>
      <c r="HP18" s="259"/>
      <c r="HQ18" s="259"/>
      <c r="HR18" s="259"/>
      <c r="HS18" s="259"/>
      <c r="HT18" s="259"/>
      <c r="HU18" s="259"/>
      <c r="HV18" s="259"/>
      <c r="HW18" s="259"/>
      <c r="HX18" s="259"/>
      <c r="HY18" s="259"/>
      <c r="HZ18" s="259"/>
      <c r="IA18" s="259"/>
      <c r="IB18" s="259"/>
      <c r="IC18" s="259"/>
      <c r="ID18" s="259"/>
      <c r="IE18" s="259"/>
      <c r="IF18" s="259"/>
      <c r="IG18" s="259"/>
      <c r="IH18" s="259"/>
      <c r="II18" s="259"/>
      <c r="IJ18" s="259"/>
      <c r="IK18" s="259"/>
      <c r="IL18" s="259"/>
      <c r="IM18" s="259"/>
      <c r="IN18" s="259"/>
      <c r="IO18" s="259"/>
      <c r="IP18" s="259"/>
      <c r="IQ18" s="259"/>
      <c r="IR18" s="259"/>
      <c r="IS18" s="259"/>
      <c r="IT18" s="259"/>
      <c r="IU18" s="259"/>
      <c r="IV18" s="259"/>
    </row>
    <row r="19" spans="1:256" s="257" customFormat="1" ht="21" customHeight="1">
      <c r="A19" s="275" t="s">
        <v>554</v>
      </c>
      <c r="B19" s="274">
        <f>B14-B15</f>
        <v>56300</v>
      </c>
      <c r="C19" s="276"/>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259"/>
      <c r="BI19" s="259"/>
      <c r="BJ19" s="259"/>
      <c r="BK19" s="259"/>
      <c r="BL19" s="259"/>
      <c r="BM19" s="259"/>
      <c r="BN19" s="259"/>
      <c r="BO19" s="259"/>
      <c r="BP19" s="259"/>
      <c r="BQ19" s="259"/>
      <c r="BR19" s="259"/>
      <c r="BS19" s="259"/>
      <c r="BT19" s="259"/>
      <c r="BU19" s="259"/>
      <c r="BV19" s="259"/>
      <c r="BW19" s="259"/>
      <c r="BX19" s="259"/>
      <c r="BY19" s="259"/>
      <c r="BZ19" s="259"/>
      <c r="CA19" s="259"/>
      <c r="CB19" s="259"/>
      <c r="CC19" s="259"/>
      <c r="CD19" s="259"/>
      <c r="CE19" s="259"/>
      <c r="CF19" s="259"/>
      <c r="CG19" s="259"/>
      <c r="CH19" s="259"/>
      <c r="CI19" s="259"/>
      <c r="CJ19" s="259"/>
      <c r="CK19" s="259"/>
      <c r="CL19" s="259"/>
      <c r="CM19" s="259"/>
      <c r="CN19" s="259"/>
      <c r="CO19" s="259"/>
      <c r="CP19" s="259"/>
      <c r="CQ19" s="259"/>
      <c r="CR19" s="259"/>
      <c r="CS19" s="259"/>
      <c r="CT19" s="259"/>
      <c r="CU19" s="259"/>
      <c r="CV19" s="259"/>
      <c r="CW19" s="259"/>
      <c r="CX19" s="259"/>
      <c r="CY19" s="259"/>
      <c r="CZ19" s="259"/>
      <c r="DA19" s="259"/>
      <c r="DB19" s="259"/>
      <c r="DC19" s="259"/>
      <c r="DD19" s="259"/>
      <c r="DE19" s="259"/>
      <c r="DF19" s="259"/>
      <c r="DG19" s="259"/>
      <c r="DH19" s="259"/>
      <c r="DI19" s="259"/>
      <c r="DJ19" s="259"/>
      <c r="DK19" s="259"/>
      <c r="DL19" s="259"/>
      <c r="DM19" s="259"/>
      <c r="DN19" s="259"/>
      <c r="DO19" s="259"/>
      <c r="DP19" s="259"/>
      <c r="DQ19" s="259"/>
      <c r="DR19" s="259"/>
      <c r="DS19" s="259"/>
      <c r="DT19" s="259"/>
      <c r="DU19" s="259"/>
      <c r="DV19" s="259"/>
      <c r="DW19" s="259"/>
      <c r="DX19" s="259"/>
      <c r="DY19" s="259"/>
      <c r="DZ19" s="259"/>
      <c r="EA19" s="259"/>
      <c r="EB19" s="259"/>
      <c r="EC19" s="259"/>
      <c r="ED19" s="259"/>
      <c r="EE19" s="259"/>
      <c r="EF19" s="259"/>
      <c r="EG19" s="259"/>
      <c r="EH19" s="259"/>
      <c r="EI19" s="259"/>
      <c r="EJ19" s="259"/>
      <c r="EK19" s="259"/>
      <c r="EL19" s="259"/>
      <c r="EM19" s="259"/>
      <c r="EN19" s="259"/>
      <c r="EO19" s="259"/>
      <c r="EP19" s="259"/>
      <c r="EQ19" s="259"/>
      <c r="ER19" s="259"/>
      <c r="ES19" s="259"/>
      <c r="ET19" s="259"/>
      <c r="EU19" s="259"/>
      <c r="EV19" s="259"/>
      <c r="EW19" s="259"/>
      <c r="EX19" s="259"/>
      <c r="EY19" s="259"/>
      <c r="EZ19" s="259"/>
      <c r="FA19" s="259"/>
      <c r="FB19" s="259"/>
      <c r="FC19" s="259"/>
      <c r="FD19" s="259"/>
      <c r="FE19" s="259"/>
      <c r="FF19" s="259"/>
      <c r="FG19" s="259"/>
      <c r="FH19" s="259"/>
      <c r="FI19" s="259"/>
      <c r="FJ19" s="259"/>
      <c r="FK19" s="259"/>
      <c r="FL19" s="259"/>
      <c r="FM19" s="259"/>
      <c r="FN19" s="259"/>
      <c r="FO19" s="259"/>
      <c r="FP19" s="259"/>
      <c r="FQ19" s="259"/>
      <c r="FR19" s="259"/>
      <c r="FS19" s="259"/>
      <c r="FT19" s="259"/>
      <c r="FU19" s="259"/>
      <c r="FV19" s="259"/>
      <c r="FW19" s="259"/>
      <c r="FX19" s="259"/>
      <c r="FY19" s="259"/>
      <c r="FZ19" s="259"/>
      <c r="GA19" s="259"/>
      <c r="GB19" s="259"/>
      <c r="GC19" s="259"/>
      <c r="GD19" s="259"/>
      <c r="GE19" s="259"/>
      <c r="GF19" s="259"/>
      <c r="GG19" s="259"/>
      <c r="GH19" s="259"/>
      <c r="GI19" s="259"/>
      <c r="GJ19" s="259"/>
      <c r="GK19" s="259"/>
      <c r="GL19" s="259"/>
      <c r="GM19" s="259"/>
      <c r="GN19" s="259"/>
      <c r="GO19" s="259"/>
      <c r="GP19" s="259"/>
      <c r="GQ19" s="259"/>
      <c r="GR19" s="259"/>
      <c r="GS19" s="259"/>
      <c r="GT19" s="259"/>
      <c r="GU19" s="259"/>
      <c r="GV19" s="259"/>
      <c r="GW19" s="259"/>
      <c r="GX19" s="259"/>
      <c r="GY19" s="259"/>
      <c r="GZ19" s="259"/>
      <c r="HA19" s="259"/>
      <c r="HB19" s="259"/>
      <c r="HC19" s="259"/>
      <c r="HD19" s="259"/>
      <c r="HE19" s="259"/>
      <c r="HF19" s="259"/>
      <c r="HG19" s="259"/>
      <c r="HH19" s="259"/>
      <c r="HI19" s="259"/>
      <c r="HJ19" s="259"/>
      <c r="HK19" s="259"/>
      <c r="HL19" s="259"/>
      <c r="HM19" s="259"/>
      <c r="HN19" s="259"/>
      <c r="HO19" s="259"/>
      <c r="HP19" s="259"/>
      <c r="HQ19" s="259"/>
      <c r="HR19" s="259"/>
      <c r="HS19" s="259"/>
      <c r="HT19" s="259"/>
      <c r="HU19" s="259"/>
      <c r="HV19" s="259"/>
      <c r="HW19" s="259"/>
      <c r="HX19" s="259"/>
      <c r="HY19" s="259"/>
      <c r="HZ19" s="259"/>
      <c r="IA19" s="259"/>
      <c r="IB19" s="259"/>
      <c r="IC19" s="259"/>
      <c r="ID19" s="259"/>
      <c r="IE19" s="259"/>
      <c r="IF19" s="259"/>
      <c r="IG19" s="259"/>
      <c r="IH19" s="259"/>
      <c r="II19" s="259"/>
      <c r="IJ19" s="259"/>
      <c r="IK19" s="259"/>
      <c r="IL19" s="259"/>
      <c r="IM19" s="259"/>
      <c r="IN19" s="259"/>
      <c r="IO19" s="259"/>
      <c r="IP19" s="259"/>
      <c r="IQ19" s="259"/>
      <c r="IR19" s="259"/>
      <c r="IS19" s="259"/>
      <c r="IT19" s="259"/>
      <c r="IU19" s="259"/>
      <c r="IV19" s="259"/>
    </row>
    <row r="20" spans="1:256" s="257" customFormat="1" ht="21" customHeight="1">
      <c r="A20" s="277" t="s">
        <v>555</v>
      </c>
      <c r="B20" s="271">
        <v>100</v>
      </c>
      <c r="C20" s="276"/>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c r="BS20" s="259"/>
      <c r="BT20" s="259"/>
      <c r="BU20" s="259"/>
      <c r="BV20" s="259"/>
      <c r="BW20" s="259"/>
      <c r="BX20" s="259"/>
      <c r="BY20" s="259"/>
      <c r="BZ20" s="259"/>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59"/>
      <c r="DH20" s="259"/>
      <c r="DI20" s="259"/>
      <c r="DJ20" s="259"/>
      <c r="DK20" s="259"/>
      <c r="DL20" s="259"/>
      <c r="DM20" s="259"/>
      <c r="DN20" s="259"/>
      <c r="DO20" s="259"/>
      <c r="DP20" s="259"/>
      <c r="DQ20" s="259"/>
      <c r="DR20" s="259"/>
      <c r="DS20" s="259"/>
      <c r="DT20" s="259"/>
      <c r="DU20" s="259"/>
      <c r="DV20" s="259"/>
      <c r="DW20" s="259"/>
      <c r="DX20" s="259"/>
      <c r="DY20" s="259"/>
      <c r="DZ20" s="259"/>
      <c r="EA20" s="259"/>
      <c r="EB20" s="259"/>
      <c r="EC20" s="259"/>
      <c r="ED20" s="259"/>
      <c r="EE20" s="259"/>
      <c r="EF20" s="259"/>
      <c r="EG20" s="259"/>
      <c r="EH20" s="259"/>
      <c r="EI20" s="259"/>
      <c r="EJ20" s="259"/>
      <c r="EK20" s="259"/>
      <c r="EL20" s="259"/>
      <c r="EM20" s="259"/>
      <c r="EN20" s="259"/>
      <c r="EO20" s="259"/>
      <c r="EP20" s="259"/>
      <c r="EQ20" s="259"/>
      <c r="ER20" s="259"/>
      <c r="ES20" s="259"/>
      <c r="ET20" s="259"/>
      <c r="EU20" s="259"/>
      <c r="EV20" s="259"/>
      <c r="EW20" s="259"/>
      <c r="EX20" s="259"/>
      <c r="EY20" s="259"/>
      <c r="EZ20" s="259"/>
      <c r="FA20" s="259"/>
      <c r="FB20" s="259"/>
      <c r="FC20" s="259"/>
      <c r="FD20" s="259"/>
      <c r="FE20" s="259"/>
      <c r="FF20" s="259"/>
      <c r="FG20" s="259"/>
      <c r="FH20" s="259"/>
      <c r="FI20" s="259"/>
      <c r="FJ20" s="259"/>
      <c r="FK20" s="259"/>
      <c r="FL20" s="259"/>
      <c r="FM20" s="259"/>
      <c r="FN20" s="259"/>
      <c r="FO20" s="259"/>
      <c r="FP20" s="259"/>
      <c r="FQ20" s="259"/>
      <c r="FR20" s="259"/>
      <c r="FS20" s="259"/>
      <c r="FT20" s="259"/>
      <c r="FU20" s="259"/>
      <c r="FV20" s="259"/>
      <c r="FW20" s="259"/>
      <c r="FX20" s="259"/>
      <c r="FY20" s="259"/>
      <c r="FZ20" s="259"/>
      <c r="GA20" s="259"/>
      <c r="GB20" s="259"/>
      <c r="GC20" s="259"/>
      <c r="GD20" s="259"/>
      <c r="GE20" s="259"/>
      <c r="GF20" s="259"/>
      <c r="GG20" s="259"/>
      <c r="GH20" s="259"/>
      <c r="GI20" s="259"/>
      <c r="GJ20" s="259"/>
      <c r="GK20" s="259"/>
      <c r="GL20" s="259"/>
      <c r="GM20" s="259"/>
      <c r="GN20" s="259"/>
      <c r="GO20" s="259"/>
      <c r="GP20" s="259"/>
      <c r="GQ20" s="259"/>
      <c r="GR20" s="259"/>
      <c r="GS20" s="259"/>
      <c r="GT20" s="259"/>
      <c r="GU20" s="259"/>
      <c r="GV20" s="259"/>
      <c r="GW20" s="259"/>
      <c r="GX20" s="259"/>
      <c r="GY20" s="259"/>
      <c r="GZ20" s="259"/>
      <c r="HA20" s="259"/>
      <c r="HB20" s="259"/>
      <c r="HC20" s="259"/>
      <c r="HD20" s="259"/>
      <c r="HE20" s="259"/>
      <c r="HF20" s="259"/>
      <c r="HG20" s="259"/>
      <c r="HH20" s="259"/>
      <c r="HI20" s="259"/>
      <c r="HJ20" s="259"/>
      <c r="HK20" s="259"/>
      <c r="HL20" s="259"/>
      <c r="HM20" s="259"/>
      <c r="HN20" s="259"/>
      <c r="HO20" s="259"/>
      <c r="HP20" s="259"/>
      <c r="HQ20" s="259"/>
      <c r="HR20" s="259"/>
      <c r="HS20" s="259"/>
      <c r="HT20" s="259"/>
      <c r="HU20" s="259"/>
      <c r="HV20" s="259"/>
      <c r="HW20" s="259"/>
      <c r="HX20" s="259"/>
      <c r="HY20" s="259"/>
      <c r="HZ20" s="259"/>
      <c r="IA20" s="259"/>
      <c r="IB20" s="259"/>
      <c r="IC20" s="259"/>
      <c r="ID20" s="259"/>
      <c r="IE20" s="259"/>
      <c r="IF20" s="259"/>
      <c r="IG20" s="259"/>
      <c r="IH20" s="259"/>
      <c r="II20" s="259"/>
      <c r="IJ20" s="259"/>
      <c r="IK20" s="259"/>
      <c r="IL20" s="259"/>
      <c r="IM20" s="259"/>
      <c r="IN20" s="259"/>
      <c r="IO20" s="259"/>
      <c r="IP20" s="259"/>
      <c r="IQ20" s="259"/>
      <c r="IR20" s="259"/>
      <c r="IS20" s="259"/>
      <c r="IT20" s="259"/>
      <c r="IU20" s="259"/>
      <c r="IV20" s="259"/>
    </row>
    <row r="21" spans="1:256" s="257" customFormat="1" ht="21" customHeight="1">
      <c r="A21" s="277" t="s">
        <v>556</v>
      </c>
      <c r="B21" s="271">
        <v>56200</v>
      </c>
      <c r="C21" s="276"/>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259"/>
      <c r="CC21" s="259"/>
      <c r="CD21" s="259"/>
      <c r="CE21" s="259"/>
      <c r="CF21" s="259"/>
      <c r="CG21" s="259"/>
      <c r="CH21" s="259"/>
      <c r="CI21" s="259"/>
      <c r="CJ21" s="259"/>
      <c r="CK21" s="259"/>
      <c r="CL21" s="259"/>
      <c r="CM21" s="259"/>
      <c r="CN21" s="259"/>
      <c r="CO21" s="259"/>
      <c r="CP21" s="259"/>
      <c r="CQ21" s="259"/>
      <c r="CR21" s="259"/>
      <c r="CS21" s="259"/>
      <c r="CT21" s="259"/>
      <c r="CU21" s="259"/>
      <c r="CV21" s="259"/>
      <c r="CW21" s="259"/>
      <c r="CX21" s="259"/>
      <c r="CY21" s="259"/>
      <c r="CZ21" s="259"/>
      <c r="DA21" s="259"/>
      <c r="DB21" s="259"/>
      <c r="DC21" s="259"/>
      <c r="DD21" s="259"/>
      <c r="DE21" s="259"/>
      <c r="DF21" s="259"/>
      <c r="DG21" s="259"/>
      <c r="DH21" s="259"/>
      <c r="DI21" s="259"/>
      <c r="DJ21" s="259"/>
      <c r="DK21" s="259"/>
      <c r="DL21" s="259"/>
      <c r="DM21" s="259"/>
      <c r="DN21" s="259"/>
      <c r="DO21" s="259"/>
      <c r="DP21" s="259"/>
      <c r="DQ21" s="259"/>
      <c r="DR21" s="259"/>
      <c r="DS21" s="259"/>
      <c r="DT21" s="259"/>
      <c r="DU21" s="259"/>
      <c r="DV21" s="259"/>
      <c r="DW21" s="259"/>
      <c r="DX21" s="259"/>
      <c r="DY21" s="259"/>
      <c r="DZ21" s="259"/>
      <c r="EA21" s="259"/>
      <c r="EB21" s="259"/>
      <c r="EC21" s="259"/>
      <c r="ED21" s="259"/>
      <c r="EE21" s="259"/>
      <c r="EF21" s="259"/>
      <c r="EG21" s="259"/>
      <c r="EH21" s="259"/>
      <c r="EI21" s="259"/>
      <c r="EJ21" s="259"/>
      <c r="EK21" s="259"/>
      <c r="EL21" s="259"/>
      <c r="EM21" s="259"/>
      <c r="EN21" s="259"/>
      <c r="EO21" s="259"/>
      <c r="EP21" s="259"/>
      <c r="EQ21" s="259"/>
      <c r="ER21" s="259"/>
      <c r="ES21" s="259"/>
      <c r="ET21" s="259"/>
      <c r="EU21" s="259"/>
      <c r="EV21" s="259"/>
      <c r="EW21" s="259"/>
      <c r="EX21" s="259"/>
      <c r="EY21" s="259"/>
      <c r="EZ21" s="259"/>
      <c r="FA21" s="259"/>
      <c r="FB21" s="259"/>
      <c r="FC21" s="259"/>
      <c r="FD21" s="259"/>
      <c r="FE21" s="259"/>
      <c r="FF21" s="259"/>
      <c r="FG21" s="259"/>
      <c r="FH21" s="259"/>
      <c r="FI21" s="259"/>
      <c r="FJ21" s="259"/>
      <c r="FK21" s="259"/>
      <c r="FL21" s="259"/>
      <c r="FM21" s="259"/>
      <c r="FN21" s="259"/>
      <c r="FO21" s="259"/>
      <c r="FP21" s="259"/>
      <c r="FQ21" s="259"/>
      <c r="FR21" s="259"/>
      <c r="FS21" s="259"/>
      <c r="FT21" s="259"/>
      <c r="FU21" s="259"/>
      <c r="FV21" s="259"/>
      <c r="FW21" s="259"/>
      <c r="FX21" s="259"/>
      <c r="FY21" s="259"/>
      <c r="FZ21" s="259"/>
      <c r="GA21" s="259"/>
      <c r="GB21" s="259"/>
      <c r="GC21" s="259"/>
      <c r="GD21" s="259"/>
      <c r="GE21" s="259"/>
      <c r="GF21" s="259"/>
      <c r="GG21" s="259"/>
      <c r="GH21" s="259"/>
      <c r="GI21" s="259"/>
      <c r="GJ21" s="259"/>
      <c r="GK21" s="259"/>
      <c r="GL21" s="259"/>
      <c r="GM21" s="259"/>
      <c r="GN21" s="259"/>
      <c r="GO21" s="259"/>
      <c r="GP21" s="259"/>
      <c r="GQ21" s="259"/>
      <c r="GR21" s="259"/>
      <c r="GS21" s="259"/>
      <c r="GT21" s="259"/>
      <c r="GU21" s="259"/>
      <c r="GV21" s="259"/>
      <c r="GW21" s="259"/>
      <c r="GX21" s="259"/>
      <c r="GY21" s="259"/>
      <c r="GZ21" s="259"/>
      <c r="HA21" s="259"/>
      <c r="HB21" s="259"/>
      <c r="HC21" s="259"/>
      <c r="HD21" s="259"/>
      <c r="HE21" s="259"/>
      <c r="HF21" s="259"/>
      <c r="HG21" s="259"/>
      <c r="HH21" s="259"/>
      <c r="HI21" s="259"/>
      <c r="HJ21" s="259"/>
      <c r="HK21" s="259"/>
      <c r="HL21" s="259"/>
      <c r="HM21" s="259"/>
      <c r="HN21" s="259"/>
      <c r="HO21" s="259"/>
      <c r="HP21" s="259"/>
      <c r="HQ21" s="259"/>
      <c r="HR21" s="259"/>
      <c r="HS21" s="259"/>
      <c r="HT21" s="259"/>
      <c r="HU21" s="259"/>
      <c r="HV21" s="259"/>
      <c r="HW21" s="259"/>
      <c r="HX21" s="259"/>
      <c r="HY21" s="259"/>
      <c r="HZ21" s="259"/>
      <c r="IA21" s="259"/>
      <c r="IB21" s="259"/>
      <c r="IC21" s="259"/>
      <c r="ID21" s="259"/>
      <c r="IE21" s="259"/>
      <c r="IF21" s="259"/>
      <c r="IG21" s="259"/>
      <c r="IH21" s="259"/>
      <c r="II21" s="259"/>
      <c r="IJ21" s="259"/>
      <c r="IK21" s="259"/>
      <c r="IL21" s="259"/>
      <c r="IM21" s="259"/>
      <c r="IN21" s="259"/>
      <c r="IO21" s="259"/>
      <c r="IP21" s="259"/>
      <c r="IQ21" s="259"/>
      <c r="IR21" s="259"/>
      <c r="IS21" s="259"/>
      <c r="IT21" s="259"/>
      <c r="IU21" s="259"/>
      <c r="IV21" s="259"/>
    </row>
    <row r="22" spans="1:3" ht="21" customHeight="1">
      <c r="A22" s="266" t="s">
        <v>14</v>
      </c>
      <c r="B22" s="174">
        <f>B23+B32+B93</f>
        <v>48855</v>
      </c>
      <c r="C22" s="268"/>
    </row>
    <row r="23" spans="1:256" s="257" customFormat="1" ht="21" customHeight="1">
      <c r="A23" s="275" t="s">
        <v>557</v>
      </c>
      <c r="B23" s="274">
        <f>SUM(B24:B25,B30:B31)</f>
        <v>-1082</v>
      </c>
      <c r="C23" s="268"/>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c r="CP23" s="259"/>
      <c r="CQ23" s="259"/>
      <c r="CR23" s="259"/>
      <c r="CS23" s="259"/>
      <c r="CT23" s="259"/>
      <c r="CU23" s="259"/>
      <c r="CV23" s="259"/>
      <c r="CW23" s="259"/>
      <c r="CX23" s="259"/>
      <c r="CY23" s="259"/>
      <c r="CZ23" s="259"/>
      <c r="DA23" s="259"/>
      <c r="DB23" s="259"/>
      <c r="DC23" s="259"/>
      <c r="DD23" s="259"/>
      <c r="DE23" s="259"/>
      <c r="DF23" s="259"/>
      <c r="DG23" s="259"/>
      <c r="DH23" s="259"/>
      <c r="DI23" s="259"/>
      <c r="DJ23" s="259"/>
      <c r="DK23" s="259"/>
      <c r="DL23" s="259"/>
      <c r="DM23" s="259"/>
      <c r="DN23" s="259"/>
      <c r="DO23" s="259"/>
      <c r="DP23" s="259"/>
      <c r="DQ23" s="259"/>
      <c r="DR23" s="259"/>
      <c r="DS23" s="259"/>
      <c r="DT23" s="259"/>
      <c r="DU23" s="259"/>
      <c r="DV23" s="259"/>
      <c r="DW23" s="259"/>
      <c r="DX23" s="259"/>
      <c r="DY23" s="259"/>
      <c r="DZ23" s="259"/>
      <c r="EA23" s="259"/>
      <c r="EB23" s="259"/>
      <c r="EC23" s="259"/>
      <c r="ED23" s="259"/>
      <c r="EE23" s="259"/>
      <c r="EF23" s="259"/>
      <c r="EG23" s="259"/>
      <c r="EH23" s="259"/>
      <c r="EI23" s="259"/>
      <c r="EJ23" s="259"/>
      <c r="EK23" s="259"/>
      <c r="EL23" s="259"/>
      <c r="EM23" s="259"/>
      <c r="EN23" s="259"/>
      <c r="EO23" s="259"/>
      <c r="EP23" s="259"/>
      <c r="EQ23" s="259"/>
      <c r="ER23" s="259"/>
      <c r="ES23" s="259"/>
      <c r="ET23" s="259"/>
      <c r="EU23" s="259"/>
      <c r="EV23" s="259"/>
      <c r="EW23" s="259"/>
      <c r="EX23" s="259"/>
      <c r="EY23" s="259"/>
      <c r="EZ23" s="259"/>
      <c r="FA23" s="259"/>
      <c r="FB23" s="259"/>
      <c r="FC23" s="259"/>
      <c r="FD23" s="259"/>
      <c r="FE23" s="259"/>
      <c r="FF23" s="259"/>
      <c r="FG23" s="259"/>
      <c r="FH23" s="259"/>
      <c r="FI23" s="259"/>
      <c r="FJ23" s="259"/>
      <c r="FK23" s="259"/>
      <c r="FL23" s="259"/>
      <c r="FM23" s="259"/>
      <c r="FN23" s="259"/>
      <c r="FO23" s="259"/>
      <c r="FP23" s="259"/>
      <c r="FQ23" s="259"/>
      <c r="FR23" s="259"/>
      <c r="FS23" s="259"/>
      <c r="FT23" s="259"/>
      <c r="FU23" s="259"/>
      <c r="FV23" s="259"/>
      <c r="FW23" s="259"/>
      <c r="FX23" s="259"/>
      <c r="FY23" s="259"/>
      <c r="FZ23" s="259"/>
      <c r="GA23" s="259"/>
      <c r="GB23" s="259"/>
      <c r="GC23" s="259"/>
      <c r="GD23" s="259"/>
      <c r="GE23" s="259"/>
      <c r="GF23" s="259"/>
      <c r="GG23" s="259"/>
      <c r="GH23" s="259"/>
      <c r="GI23" s="259"/>
      <c r="GJ23" s="259"/>
      <c r="GK23" s="259"/>
      <c r="GL23" s="259"/>
      <c r="GM23" s="259"/>
      <c r="GN23" s="259"/>
      <c r="GO23" s="259"/>
      <c r="GP23" s="259"/>
      <c r="GQ23" s="259"/>
      <c r="GR23" s="259"/>
      <c r="GS23" s="259"/>
      <c r="GT23" s="259"/>
      <c r="GU23" s="259"/>
      <c r="GV23" s="259"/>
      <c r="GW23" s="259"/>
      <c r="GX23" s="259"/>
      <c r="GY23" s="259"/>
      <c r="GZ23" s="259"/>
      <c r="HA23" s="259"/>
      <c r="HB23" s="259"/>
      <c r="HC23" s="259"/>
      <c r="HD23" s="259"/>
      <c r="HE23" s="259"/>
      <c r="HF23" s="259"/>
      <c r="HG23" s="259"/>
      <c r="HH23" s="259"/>
      <c r="HI23" s="259"/>
      <c r="HJ23" s="259"/>
      <c r="HK23" s="259"/>
      <c r="HL23" s="259"/>
      <c r="HM23" s="259"/>
      <c r="HN23" s="259"/>
      <c r="HO23" s="259"/>
      <c r="HP23" s="259"/>
      <c r="HQ23" s="259"/>
      <c r="HR23" s="259"/>
      <c r="HS23" s="259"/>
      <c r="HT23" s="259"/>
      <c r="HU23" s="259"/>
      <c r="HV23" s="259"/>
      <c r="HW23" s="259"/>
      <c r="HX23" s="259"/>
      <c r="HY23" s="259"/>
      <c r="HZ23" s="259"/>
      <c r="IA23" s="259"/>
      <c r="IB23" s="259"/>
      <c r="IC23" s="259"/>
      <c r="ID23" s="259"/>
      <c r="IE23" s="259"/>
      <c r="IF23" s="259"/>
      <c r="IG23" s="259"/>
      <c r="IH23" s="259"/>
      <c r="II23" s="259"/>
      <c r="IJ23" s="259"/>
      <c r="IK23" s="259"/>
      <c r="IL23" s="259"/>
      <c r="IM23" s="259"/>
      <c r="IN23" s="259"/>
      <c r="IO23" s="259"/>
      <c r="IP23" s="259"/>
      <c r="IQ23" s="259"/>
      <c r="IR23" s="259"/>
      <c r="IS23" s="259"/>
      <c r="IT23" s="259"/>
      <c r="IU23" s="259"/>
      <c r="IV23" s="259"/>
    </row>
    <row r="24" spans="1:256" s="257" customFormat="1" ht="21" customHeight="1">
      <c r="A24" s="279" t="s">
        <v>558</v>
      </c>
      <c r="B24" s="280">
        <v>36</v>
      </c>
      <c r="C24" s="268"/>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59"/>
      <c r="EQ24" s="259"/>
      <c r="ER24" s="259"/>
      <c r="ES24" s="259"/>
      <c r="ET24" s="259"/>
      <c r="EU24" s="259"/>
      <c r="EV24" s="259"/>
      <c r="EW24" s="259"/>
      <c r="EX24" s="259"/>
      <c r="EY24" s="259"/>
      <c r="EZ24" s="259"/>
      <c r="FA24" s="259"/>
      <c r="FB24" s="259"/>
      <c r="FC24" s="259"/>
      <c r="FD24" s="259"/>
      <c r="FE24" s="259"/>
      <c r="FF24" s="259"/>
      <c r="FG24" s="259"/>
      <c r="FH24" s="259"/>
      <c r="FI24" s="259"/>
      <c r="FJ24" s="259"/>
      <c r="FK24" s="259"/>
      <c r="FL24" s="259"/>
      <c r="FM24" s="259"/>
      <c r="FN24" s="259"/>
      <c r="FO24" s="259"/>
      <c r="FP24" s="259"/>
      <c r="FQ24" s="259"/>
      <c r="FR24" s="259"/>
      <c r="FS24" s="259"/>
      <c r="FT24" s="259"/>
      <c r="FU24" s="259"/>
      <c r="FV24" s="259"/>
      <c r="FW24" s="259"/>
      <c r="FX24" s="259"/>
      <c r="FY24" s="259"/>
      <c r="FZ24" s="259"/>
      <c r="GA24" s="259"/>
      <c r="GB24" s="259"/>
      <c r="GC24" s="259"/>
      <c r="GD24" s="259"/>
      <c r="GE24" s="259"/>
      <c r="GF24" s="259"/>
      <c r="GG24" s="259"/>
      <c r="GH24" s="259"/>
      <c r="GI24" s="259"/>
      <c r="GJ24" s="259"/>
      <c r="GK24" s="259"/>
      <c r="GL24" s="259"/>
      <c r="GM24" s="259"/>
      <c r="GN24" s="259"/>
      <c r="GO24" s="259"/>
      <c r="GP24" s="259"/>
      <c r="GQ24" s="259"/>
      <c r="GR24" s="259"/>
      <c r="GS24" s="259"/>
      <c r="GT24" s="259"/>
      <c r="GU24" s="259"/>
      <c r="GV24" s="259"/>
      <c r="GW24" s="259"/>
      <c r="GX24" s="259"/>
      <c r="GY24" s="259"/>
      <c r="GZ24" s="259"/>
      <c r="HA24" s="259"/>
      <c r="HB24" s="259"/>
      <c r="HC24" s="259"/>
      <c r="HD24" s="259"/>
      <c r="HE24" s="259"/>
      <c r="HF24" s="259"/>
      <c r="HG24" s="259"/>
      <c r="HH24" s="259"/>
      <c r="HI24" s="259"/>
      <c r="HJ24" s="259"/>
      <c r="HK24" s="259"/>
      <c r="HL24" s="259"/>
      <c r="HM24" s="259"/>
      <c r="HN24" s="259"/>
      <c r="HO24" s="259"/>
      <c r="HP24" s="259"/>
      <c r="HQ24" s="259"/>
      <c r="HR24" s="259"/>
      <c r="HS24" s="259"/>
      <c r="HT24" s="259"/>
      <c r="HU24" s="259"/>
      <c r="HV24" s="259"/>
      <c r="HW24" s="259"/>
      <c r="HX24" s="259"/>
      <c r="HY24" s="259"/>
      <c r="HZ24" s="259"/>
      <c r="IA24" s="259"/>
      <c r="IB24" s="259"/>
      <c r="IC24" s="259"/>
      <c r="ID24" s="259"/>
      <c r="IE24" s="259"/>
      <c r="IF24" s="259"/>
      <c r="IG24" s="259"/>
      <c r="IH24" s="259"/>
      <c r="II24" s="259"/>
      <c r="IJ24" s="259"/>
      <c r="IK24" s="259"/>
      <c r="IL24" s="259"/>
      <c r="IM24" s="259"/>
      <c r="IN24" s="259"/>
      <c r="IO24" s="259"/>
      <c r="IP24" s="259"/>
      <c r="IQ24" s="259"/>
      <c r="IR24" s="259"/>
      <c r="IS24" s="259"/>
      <c r="IT24" s="259"/>
      <c r="IU24" s="259"/>
      <c r="IV24" s="259"/>
    </row>
    <row r="25" spans="1:256" s="257" customFormat="1" ht="21" customHeight="1">
      <c r="A25" s="279" t="s">
        <v>559</v>
      </c>
      <c r="B25" s="280">
        <f>SUM(B26:B29)</f>
        <v>243</v>
      </c>
      <c r="C25" s="268"/>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c r="DM25" s="259"/>
      <c r="DN25" s="259"/>
      <c r="DO25" s="259"/>
      <c r="DP25" s="259"/>
      <c r="DQ25" s="259"/>
      <c r="DR25" s="259"/>
      <c r="DS25" s="259"/>
      <c r="DT25" s="259"/>
      <c r="DU25" s="259"/>
      <c r="DV25" s="259"/>
      <c r="DW25" s="259"/>
      <c r="DX25" s="259"/>
      <c r="DY25" s="259"/>
      <c r="DZ25" s="259"/>
      <c r="EA25" s="259"/>
      <c r="EB25" s="259"/>
      <c r="EC25" s="259"/>
      <c r="ED25" s="259"/>
      <c r="EE25" s="259"/>
      <c r="EF25" s="259"/>
      <c r="EG25" s="259"/>
      <c r="EH25" s="259"/>
      <c r="EI25" s="259"/>
      <c r="EJ25" s="259"/>
      <c r="EK25" s="259"/>
      <c r="EL25" s="259"/>
      <c r="EM25" s="259"/>
      <c r="EN25" s="259"/>
      <c r="EO25" s="259"/>
      <c r="EP25" s="259"/>
      <c r="EQ25" s="259"/>
      <c r="ER25" s="259"/>
      <c r="ES25" s="259"/>
      <c r="ET25" s="259"/>
      <c r="EU25" s="259"/>
      <c r="EV25" s="259"/>
      <c r="EW25" s="259"/>
      <c r="EX25" s="259"/>
      <c r="EY25" s="259"/>
      <c r="EZ25" s="259"/>
      <c r="FA25" s="259"/>
      <c r="FB25" s="259"/>
      <c r="FC25" s="259"/>
      <c r="FD25" s="259"/>
      <c r="FE25" s="259"/>
      <c r="FF25" s="259"/>
      <c r="FG25" s="259"/>
      <c r="FH25" s="259"/>
      <c r="FI25" s="259"/>
      <c r="FJ25" s="259"/>
      <c r="FK25" s="259"/>
      <c r="FL25" s="259"/>
      <c r="FM25" s="259"/>
      <c r="FN25" s="259"/>
      <c r="FO25" s="259"/>
      <c r="FP25" s="259"/>
      <c r="FQ25" s="259"/>
      <c r="FR25" s="259"/>
      <c r="FS25" s="259"/>
      <c r="FT25" s="259"/>
      <c r="FU25" s="259"/>
      <c r="FV25" s="259"/>
      <c r="FW25" s="259"/>
      <c r="FX25" s="259"/>
      <c r="FY25" s="259"/>
      <c r="FZ25" s="259"/>
      <c r="GA25" s="259"/>
      <c r="GB25" s="259"/>
      <c r="GC25" s="259"/>
      <c r="GD25" s="259"/>
      <c r="GE25" s="259"/>
      <c r="GF25" s="259"/>
      <c r="GG25" s="259"/>
      <c r="GH25" s="259"/>
      <c r="GI25" s="259"/>
      <c r="GJ25" s="259"/>
      <c r="GK25" s="259"/>
      <c r="GL25" s="259"/>
      <c r="GM25" s="259"/>
      <c r="GN25" s="259"/>
      <c r="GO25" s="259"/>
      <c r="GP25" s="259"/>
      <c r="GQ25" s="259"/>
      <c r="GR25" s="259"/>
      <c r="GS25" s="259"/>
      <c r="GT25" s="259"/>
      <c r="GU25" s="259"/>
      <c r="GV25" s="259"/>
      <c r="GW25" s="259"/>
      <c r="GX25" s="259"/>
      <c r="GY25" s="259"/>
      <c r="GZ25" s="259"/>
      <c r="HA25" s="259"/>
      <c r="HB25" s="259"/>
      <c r="HC25" s="259"/>
      <c r="HD25" s="259"/>
      <c r="HE25" s="259"/>
      <c r="HF25" s="259"/>
      <c r="HG25" s="259"/>
      <c r="HH25" s="259"/>
      <c r="HI25" s="259"/>
      <c r="HJ25" s="259"/>
      <c r="HK25" s="259"/>
      <c r="HL25" s="259"/>
      <c r="HM25" s="259"/>
      <c r="HN25" s="259"/>
      <c r="HO25" s="259"/>
      <c r="HP25" s="259"/>
      <c r="HQ25" s="259"/>
      <c r="HR25" s="259"/>
      <c r="HS25" s="259"/>
      <c r="HT25" s="259"/>
      <c r="HU25" s="259"/>
      <c r="HV25" s="259"/>
      <c r="HW25" s="259"/>
      <c r="HX25" s="259"/>
      <c r="HY25" s="259"/>
      <c r="HZ25" s="259"/>
      <c r="IA25" s="259"/>
      <c r="IB25" s="259"/>
      <c r="IC25" s="259"/>
      <c r="ID25" s="259"/>
      <c r="IE25" s="259"/>
      <c r="IF25" s="259"/>
      <c r="IG25" s="259"/>
      <c r="IH25" s="259"/>
      <c r="II25" s="259"/>
      <c r="IJ25" s="259"/>
      <c r="IK25" s="259"/>
      <c r="IL25" s="259"/>
      <c r="IM25" s="259"/>
      <c r="IN25" s="259"/>
      <c r="IO25" s="259"/>
      <c r="IP25" s="259"/>
      <c r="IQ25" s="259"/>
      <c r="IR25" s="259"/>
      <c r="IS25" s="259"/>
      <c r="IT25" s="259"/>
      <c r="IU25" s="259"/>
      <c r="IV25" s="259"/>
    </row>
    <row r="26" spans="1:256" s="257" customFormat="1" ht="21" customHeight="1">
      <c r="A26" s="277" t="s">
        <v>560</v>
      </c>
      <c r="B26" s="281">
        <v>32</v>
      </c>
      <c r="C26" s="268"/>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c r="CA26" s="259"/>
      <c r="CB26" s="259"/>
      <c r="CC26" s="259"/>
      <c r="CD26" s="259"/>
      <c r="CE26" s="259"/>
      <c r="CF26" s="259"/>
      <c r="CG26" s="259"/>
      <c r="CH26" s="259"/>
      <c r="CI26" s="259"/>
      <c r="CJ26" s="259"/>
      <c r="CK26" s="259"/>
      <c r="CL26" s="259"/>
      <c r="CM26" s="259"/>
      <c r="CN26" s="259"/>
      <c r="CO26" s="259"/>
      <c r="CP26" s="259"/>
      <c r="CQ26" s="259"/>
      <c r="CR26" s="259"/>
      <c r="CS26" s="259"/>
      <c r="CT26" s="259"/>
      <c r="CU26" s="259"/>
      <c r="CV26" s="259"/>
      <c r="CW26" s="259"/>
      <c r="CX26" s="259"/>
      <c r="CY26" s="259"/>
      <c r="CZ26" s="259"/>
      <c r="DA26" s="259"/>
      <c r="DB26" s="259"/>
      <c r="DC26" s="259"/>
      <c r="DD26" s="259"/>
      <c r="DE26" s="259"/>
      <c r="DF26" s="259"/>
      <c r="DG26" s="259"/>
      <c r="DH26" s="259"/>
      <c r="DI26" s="259"/>
      <c r="DJ26" s="259"/>
      <c r="DK26" s="259"/>
      <c r="DL26" s="259"/>
      <c r="DM26" s="259"/>
      <c r="DN26" s="259"/>
      <c r="DO26" s="259"/>
      <c r="DP26" s="259"/>
      <c r="DQ26" s="259"/>
      <c r="DR26" s="259"/>
      <c r="DS26" s="259"/>
      <c r="DT26" s="259"/>
      <c r="DU26" s="259"/>
      <c r="DV26" s="259"/>
      <c r="DW26" s="259"/>
      <c r="DX26" s="259"/>
      <c r="DY26" s="259"/>
      <c r="DZ26" s="259"/>
      <c r="EA26" s="259"/>
      <c r="EB26" s="259"/>
      <c r="EC26" s="259"/>
      <c r="ED26" s="259"/>
      <c r="EE26" s="259"/>
      <c r="EF26" s="259"/>
      <c r="EG26" s="259"/>
      <c r="EH26" s="259"/>
      <c r="EI26" s="259"/>
      <c r="EJ26" s="259"/>
      <c r="EK26" s="259"/>
      <c r="EL26" s="259"/>
      <c r="EM26" s="259"/>
      <c r="EN26" s="259"/>
      <c r="EO26" s="259"/>
      <c r="EP26" s="259"/>
      <c r="EQ26" s="259"/>
      <c r="ER26" s="259"/>
      <c r="ES26" s="259"/>
      <c r="ET26" s="259"/>
      <c r="EU26" s="259"/>
      <c r="EV26" s="259"/>
      <c r="EW26" s="259"/>
      <c r="EX26" s="259"/>
      <c r="EY26" s="259"/>
      <c r="EZ26" s="259"/>
      <c r="FA26" s="259"/>
      <c r="FB26" s="259"/>
      <c r="FC26" s="259"/>
      <c r="FD26" s="259"/>
      <c r="FE26" s="259"/>
      <c r="FF26" s="259"/>
      <c r="FG26" s="259"/>
      <c r="FH26" s="259"/>
      <c r="FI26" s="259"/>
      <c r="FJ26" s="259"/>
      <c r="FK26" s="259"/>
      <c r="FL26" s="259"/>
      <c r="FM26" s="259"/>
      <c r="FN26" s="259"/>
      <c r="FO26" s="259"/>
      <c r="FP26" s="259"/>
      <c r="FQ26" s="259"/>
      <c r="FR26" s="259"/>
      <c r="FS26" s="259"/>
      <c r="FT26" s="259"/>
      <c r="FU26" s="259"/>
      <c r="FV26" s="259"/>
      <c r="FW26" s="259"/>
      <c r="FX26" s="259"/>
      <c r="FY26" s="259"/>
      <c r="FZ26" s="259"/>
      <c r="GA26" s="259"/>
      <c r="GB26" s="259"/>
      <c r="GC26" s="259"/>
      <c r="GD26" s="259"/>
      <c r="GE26" s="259"/>
      <c r="GF26" s="259"/>
      <c r="GG26" s="259"/>
      <c r="GH26" s="259"/>
      <c r="GI26" s="259"/>
      <c r="GJ26" s="259"/>
      <c r="GK26" s="259"/>
      <c r="GL26" s="259"/>
      <c r="GM26" s="259"/>
      <c r="GN26" s="259"/>
      <c r="GO26" s="259"/>
      <c r="GP26" s="259"/>
      <c r="GQ26" s="259"/>
      <c r="GR26" s="259"/>
      <c r="GS26" s="259"/>
      <c r="GT26" s="259"/>
      <c r="GU26" s="259"/>
      <c r="GV26" s="259"/>
      <c r="GW26" s="259"/>
      <c r="GX26" s="259"/>
      <c r="GY26" s="259"/>
      <c r="GZ26" s="259"/>
      <c r="HA26" s="259"/>
      <c r="HB26" s="259"/>
      <c r="HC26" s="259"/>
      <c r="HD26" s="259"/>
      <c r="HE26" s="259"/>
      <c r="HF26" s="259"/>
      <c r="HG26" s="259"/>
      <c r="HH26" s="259"/>
      <c r="HI26" s="259"/>
      <c r="HJ26" s="259"/>
      <c r="HK26" s="259"/>
      <c r="HL26" s="259"/>
      <c r="HM26" s="259"/>
      <c r="HN26" s="259"/>
      <c r="HO26" s="259"/>
      <c r="HP26" s="259"/>
      <c r="HQ26" s="259"/>
      <c r="HR26" s="259"/>
      <c r="HS26" s="259"/>
      <c r="HT26" s="259"/>
      <c r="HU26" s="259"/>
      <c r="HV26" s="259"/>
      <c r="HW26" s="259"/>
      <c r="HX26" s="259"/>
      <c r="HY26" s="259"/>
      <c r="HZ26" s="259"/>
      <c r="IA26" s="259"/>
      <c r="IB26" s="259"/>
      <c r="IC26" s="259"/>
      <c r="ID26" s="259"/>
      <c r="IE26" s="259"/>
      <c r="IF26" s="259"/>
      <c r="IG26" s="259"/>
      <c r="IH26" s="259"/>
      <c r="II26" s="259"/>
      <c r="IJ26" s="259"/>
      <c r="IK26" s="259"/>
      <c r="IL26" s="259"/>
      <c r="IM26" s="259"/>
      <c r="IN26" s="259"/>
      <c r="IO26" s="259"/>
      <c r="IP26" s="259"/>
      <c r="IQ26" s="259"/>
      <c r="IR26" s="259"/>
      <c r="IS26" s="259"/>
      <c r="IT26" s="259"/>
      <c r="IU26" s="259"/>
      <c r="IV26" s="259"/>
    </row>
    <row r="27" spans="1:256" s="257" customFormat="1" ht="21" customHeight="1">
      <c r="A27" s="277" t="s">
        <v>561</v>
      </c>
      <c r="B27" s="281">
        <v>136</v>
      </c>
      <c r="C27" s="268"/>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59"/>
      <c r="BR27" s="259"/>
      <c r="BS27" s="259"/>
      <c r="BT27" s="259"/>
      <c r="BU27" s="259"/>
      <c r="BV27" s="259"/>
      <c r="BW27" s="259"/>
      <c r="BX27" s="259"/>
      <c r="BY27" s="259"/>
      <c r="BZ27" s="259"/>
      <c r="CA27" s="259"/>
      <c r="CB27" s="259"/>
      <c r="CC27" s="259"/>
      <c r="CD27" s="259"/>
      <c r="CE27" s="259"/>
      <c r="CF27" s="259"/>
      <c r="CG27" s="259"/>
      <c r="CH27" s="259"/>
      <c r="CI27" s="259"/>
      <c r="CJ27" s="259"/>
      <c r="CK27" s="259"/>
      <c r="CL27" s="259"/>
      <c r="CM27" s="259"/>
      <c r="CN27" s="259"/>
      <c r="CO27" s="259"/>
      <c r="CP27" s="259"/>
      <c r="CQ27" s="259"/>
      <c r="CR27" s="259"/>
      <c r="CS27" s="259"/>
      <c r="CT27" s="259"/>
      <c r="CU27" s="259"/>
      <c r="CV27" s="259"/>
      <c r="CW27" s="259"/>
      <c r="CX27" s="259"/>
      <c r="CY27" s="259"/>
      <c r="CZ27" s="259"/>
      <c r="DA27" s="259"/>
      <c r="DB27" s="259"/>
      <c r="DC27" s="259"/>
      <c r="DD27" s="259"/>
      <c r="DE27" s="259"/>
      <c r="DF27" s="259"/>
      <c r="DG27" s="259"/>
      <c r="DH27" s="259"/>
      <c r="DI27" s="259"/>
      <c r="DJ27" s="259"/>
      <c r="DK27" s="259"/>
      <c r="DL27" s="259"/>
      <c r="DM27" s="259"/>
      <c r="DN27" s="259"/>
      <c r="DO27" s="259"/>
      <c r="DP27" s="259"/>
      <c r="DQ27" s="259"/>
      <c r="DR27" s="259"/>
      <c r="DS27" s="259"/>
      <c r="DT27" s="259"/>
      <c r="DU27" s="259"/>
      <c r="DV27" s="259"/>
      <c r="DW27" s="259"/>
      <c r="DX27" s="259"/>
      <c r="DY27" s="259"/>
      <c r="DZ27" s="259"/>
      <c r="EA27" s="259"/>
      <c r="EB27" s="259"/>
      <c r="EC27" s="259"/>
      <c r="ED27" s="259"/>
      <c r="EE27" s="259"/>
      <c r="EF27" s="259"/>
      <c r="EG27" s="259"/>
      <c r="EH27" s="259"/>
      <c r="EI27" s="259"/>
      <c r="EJ27" s="259"/>
      <c r="EK27" s="259"/>
      <c r="EL27" s="259"/>
      <c r="EM27" s="259"/>
      <c r="EN27" s="259"/>
      <c r="EO27" s="259"/>
      <c r="EP27" s="259"/>
      <c r="EQ27" s="259"/>
      <c r="ER27" s="259"/>
      <c r="ES27" s="259"/>
      <c r="ET27" s="259"/>
      <c r="EU27" s="259"/>
      <c r="EV27" s="259"/>
      <c r="EW27" s="259"/>
      <c r="EX27" s="259"/>
      <c r="EY27" s="259"/>
      <c r="EZ27" s="259"/>
      <c r="FA27" s="259"/>
      <c r="FB27" s="259"/>
      <c r="FC27" s="259"/>
      <c r="FD27" s="259"/>
      <c r="FE27" s="259"/>
      <c r="FF27" s="259"/>
      <c r="FG27" s="259"/>
      <c r="FH27" s="259"/>
      <c r="FI27" s="259"/>
      <c r="FJ27" s="259"/>
      <c r="FK27" s="259"/>
      <c r="FL27" s="259"/>
      <c r="FM27" s="259"/>
      <c r="FN27" s="259"/>
      <c r="FO27" s="259"/>
      <c r="FP27" s="259"/>
      <c r="FQ27" s="259"/>
      <c r="FR27" s="259"/>
      <c r="FS27" s="259"/>
      <c r="FT27" s="259"/>
      <c r="FU27" s="259"/>
      <c r="FV27" s="259"/>
      <c r="FW27" s="259"/>
      <c r="FX27" s="259"/>
      <c r="FY27" s="259"/>
      <c r="FZ27" s="259"/>
      <c r="GA27" s="259"/>
      <c r="GB27" s="259"/>
      <c r="GC27" s="259"/>
      <c r="GD27" s="259"/>
      <c r="GE27" s="259"/>
      <c r="GF27" s="259"/>
      <c r="GG27" s="259"/>
      <c r="GH27" s="259"/>
      <c r="GI27" s="259"/>
      <c r="GJ27" s="259"/>
      <c r="GK27" s="259"/>
      <c r="GL27" s="259"/>
      <c r="GM27" s="259"/>
      <c r="GN27" s="259"/>
      <c r="GO27" s="259"/>
      <c r="GP27" s="259"/>
      <c r="GQ27" s="259"/>
      <c r="GR27" s="259"/>
      <c r="GS27" s="259"/>
      <c r="GT27" s="259"/>
      <c r="GU27" s="259"/>
      <c r="GV27" s="259"/>
      <c r="GW27" s="259"/>
      <c r="GX27" s="259"/>
      <c r="GY27" s="259"/>
      <c r="GZ27" s="259"/>
      <c r="HA27" s="259"/>
      <c r="HB27" s="259"/>
      <c r="HC27" s="259"/>
      <c r="HD27" s="259"/>
      <c r="HE27" s="259"/>
      <c r="HF27" s="259"/>
      <c r="HG27" s="259"/>
      <c r="HH27" s="259"/>
      <c r="HI27" s="259"/>
      <c r="HJ27" s="259"/>
      <c r="HK27" s="259"/>
      <c r="HL27" s="259"/>
      <c r="HM27" s="259"/>
      <c r="HN27" s="259"/>
      <c r="HO27" s="259"/>
      <c r="HP27" s="259"/>
      <c r="HQ27" s="259"/>
      <c r="HR27" s="259"/>
      <c r="HS27" s="259"/>
      <c r="HT27" s="259"/>
      <c r="HU27" s="259"/>
      <c r="HV27" s="259"/>
      <c r="HW27" s="259"/>
      <c r="HX27" s="259"/>
      <c r="HY27" s="259"/>
      <c r="HZ27" s="259"/>
      <c r="IA27" s="259"/>
      <c r="IB27" s="259"/>
      <c r="IC27" s="259"/>
      <c r="ID27" s="259"/>
      <c r="IE27" s="259"/>
      <c r="IF27" s="259"/>
      <c r="IG27" s="259"/>
      <c r="IH27" s="259"/>
      <c r="II27" s="259"/>
      <c r="IJ27" s="259"/>
      <c r="IK27" s="259"/>
      <c r="IL27" s="259"/>
      <c r="IM27" s="259"/>
      <c r="IN27" s="259"/>
      <c r="IO27" s="259"/>
      <c r="IP27" s="259"/>
      <c r="IQ27" s="259"/>
      <c r="IR27" s="259"/>
      <c r="IS27" s="259"/>
      <c r="IT27" s="259"/>
      <c r="IU27" s="259"/>
      <c r="IV27" s="259"/>
    </row>
    <row r="28" spans="1:256" s="257" customFormat="1" ht="21" customHeight="1">
      <c r="A28" s="277" t="s">
        <v>561</v>
      </c>
      <c r="B28" s="281">
        <v>15</v>
      </c>
      <c r="C28" s="268"/>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59"/>
      <c r="BR28" s="259"/>
      <c r="BS28" s="259"/>
      <c r="BT28" s="259"/>
      <c r="BU28" s="259"/>
      <c r="BV28" s="259"/>
      <c r="BW28" s="259"/>
      <c r="BX28" s="259"/>
      <c r="BY28" s="259"/>
      <c r="BZ28" s="259"/>
      <c r="CA28" s="259"/>
      <c r="CB28" s="259"/>
      <c r="CC28" s="259"/>
      <c r="CD28" s="259"/>
      <c r="CE28" s="259"/>
      <c r="CF28" s="259"/>
      <c r="CG28" s="259"/>
      <c r="CH28" s="259"/>
      <c r="CI28" s="259"/>
      <c r="CJ28" s="259"/>
      <c r="CK28" s="259"/>
      <c r="CL28" s="259"/>
      <c r="CM28" s="259"/>
      <c r="CN28" s="259"/>
      <c r="CO28" s="259"/>
      <c r="CP28" s="259"/>
      <c r="CQ28" s="259"/>
      <c r="CR28" s="259"/>
      <c r="CS28" s="259"/>
      <c r="CT28" s="259"/>
      <c r="CU28" s="259"/>
      <c r="CV28" s="259"/>
      <c r="CW28" s="259"/>
      <c r="CX28" s="259"/>
      <c r="CY28" s="259"/>
      <c r="CZ28" s="259"/>
      <c r="DA28" s="259"/>
      <c r="DB28" s="259"/>
      <c r="DC28" s="259"/>
      <c r="DD28" s="259"/>
      <c r="DE28" s="259"/>
      <c r="DF28" s="259"/>
      <c r="DG28" s="259"/>
      <c r="DH28" s="259"/>
      <c r="DI28" s="259"/>
      <c r="DJ28" s="259"/>
      <c r="DK28" s="259"/>
      <c r="DL28" s="259"/>
      <c r="DM28" s="259"/>
      <c r="DN28" s="259"/>
      <c r="DO28" s="259"/>
      <c r="DP28" s="259"/>
      <c r="DQ28" s="259"/>
      <c r="DR28" s="259"/>
      <c r="DS28" s="259"/>
      <c r="DT28" s="259"/>
      <c r="DU28" s="259"/>
      <c r="DV28" s="259"/>
      <c r="DW28" s="259"/>
      <c r="DX28" s="259"/>
      <c r="DY28" s="259"/>
      <c r="DZ28" s="259"/>
      <c r="EA28" s="259"/>
      <c r="EB28" s="259"/>
      <c r="EC28" s="259"/>
      <c r="ED28" s="259"/>
      <c r="EE28" s="259"/>
      <c r="EF28" s="259"/>
      <c r="EG28" s="259"/>
      <c r="EH28" s="259"/>
      <c r="EI28" s="259"/>
      <c r="EJ28" s="259"/>
      <c r="EK28" s="259"/>
      <c r="EL28" s="259"/>
      <c r="EM28" s="259"/>
      <c r="EN28" s="259"/>
      <c r="EO28" s="259"/>
      <c r="EP28" s="259"/>
      <c r="EQ28" s="259"/>
      <c r="ER28" s="259"/>
      <c r="ES28" s="259"/>
      <c r="ET28" s="259"/>
      <c r="EU28" s="259"/>
      <c r="EV28" s="259"/>
      <c r="EW28" s="259"/>
      <c r="EX28" s="259"/>
      <c r="EY28" s="259"/>
      <c r="EZ28" s="259"/>
      <c r="FA28" s="259"/>
      <c r="FB28" s="259"/>
      <c r="FC28" s="259"/>
      <c r="FD28" s="259"/>
      <c r="FE28" s="259"/>
      <c r="FF28" s="259"/>
      <c r="FG28" s="259"/>
      <c r="FH28" s="259"/>
      <c r="FI28" s="259"/>
      <c r="FJ28" s="259"/>
      <c r="FK28" s="259"/>
      <c r="FL28" s="259"/>
      <c r="FM28" s="259"/>
      <c r="FN28" s="259"/>
      <c r="FO28" s="259"/>
      <c r="FP28" s="259"/>
      <c r="FQ28" s="259"/>
      <c r="FR28" s="259"/>
      <c r="FS28" s="259"/>
      <c r="FT28" s="259"/>
      <c r="FU28" s="259"/>
      <c r="FV28" s="259"/>
      <c r="FW28" s="259"/>
      <c r="FX28" s="259"/>
      <c r="FY28" s="259"/>
      <c r="FZ28" s="259"/>
      <c r="GA28" s="259"/>
      <c r="GB28" s="259"/>
      <c r="GC28" s="259"/>
      <c r="GD28" s="259"/>
      <c r="GE28" s="259"/>
      <c r="GF28" s="259"/>
      <c r="GG28" s="259"/>
      <c r="GH28" s="259"/>
      <c r="GI28" s="259"/>
      <c r="GJ28" s="259"/>
      <c r="GK28" s="259"/>
      <c r="GL28" s="259"/>
      <c r="GM28" s="259"/>
      <c r="GN28" s="259"/>
      <c r="GO28" s="259"/>
      <c r="GP28" s="259"/>
      <c r="GQ28" s="259"/>
      <c r="GR28" s="259"/>
      <c r="GS28" s="259"/>
      <c r="GT28" s="259"/>
      <c r="GU28" s="259"/>
      <c r="GV28" s="259"/>
      <c r="GW28" s="259"/>
      <c r="GX28" s="259"/>
      <c r="GY28" s="259"/>
      <c r="GZ28" s="259"/>
      <c r="HA28" s="259"/>
      <c r="HB28" s="259"/>
      <c r="HC28" s="259"/>
      <c r="HD28" s="259"/>
      <c r="HE28" s="259"/>
      <c r="HF28" s="259"/>
      <c r="HG28" s="259"/>
      <c r="HH28" s="259"/>
      <c r="HI28" s="259"/>
      <c r="HJ28" s="259"/>
      <c r="HK28" s="259"/>
      <c r="HL28" s="259"/>
      <c r="HM28" s="259"/>
      <c r="HN28" s="259"/>
      <c r="HO28" s="259"/>
      <c r="HP28" s="259"/>
      <c r="HQ28" s="259"/>
      <c r="HR28" s="259"/>
      <c r="HS28" s="259"/>
      <c r="HT28" s="259"/>
      <c r="HU28" s="259"/>
      <c r="HV28" s="259"/>
      <c r="HW28" s="259"/>
      <c r="HX28" s="259"/>
      <c r="HY28" s="259"/>
      <c r="HZ28" s="259"/>
      <c r="IA28" s="259"/>
      <c r="IB28" s="259"/>
      <c r="IC28" s="259"/>
      <c r="ID28" s="259"/>
      <c r="IE28" s="259"/>
      <c r="IF28" s="259"/>
      <c r="IG28" s="259"/>
      <c r="IH28" s="259"/>
      <c r="II28" s="259"/>
      <c r="IJ28" s="259"/>
      <c r="IK28" s="259"/>
      <c r="IL28" s="259"/>
      <c r="IM28" s="259"/>
      <c r="IN28" s="259"/>
      <c r="IO28" s="259"/>
      <c r="IP28" s="259"/>
      <c r="IQ28" s="259"/>
      <c r="IR28" s="259"/>
      <c r="IS28" s="259"/>
      <c r="IT28" s="259"/>
      <c r="IU28" s="259"/>
      <c r="IV28" s="259"/>
    </row>
    <row r="29" spans="1:256" s="257" customFormat="1" ht="21" customHeight="1">
      <c r="A29" s="277" t="s">
        <v>562</v>
      </c>
      <c r="B29" s="281">
        <v>60</v>
      </c>
      <c r="C29" s="268"/>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259"/>
      <c r="BT29" s="259"/>
      <c r="BU29" s="259"/>
      <c r="BV29" s="259"/>
      <c r="BW29" s="259"/>
      <c r="BX29" s="259"/>
      <c r="BY29" s="259"/>
      <c r="BZ29" s="259"/>
      <c r="CA29" s="259"/>
      <c r="CB29" s="259"/>
      <c r="CC29" s="259"/>
      <c r="CD29" s="259"/>
      <c r="CE29" s="259"/>
      <c r="CF29" s="259"/>
      <c r="CG29" s="259"/>
      <c r="CH29" s="259"/>
      <c r="CI29" s="259"/>
      <c r="CJ29" s="259"/>
      <c r="CK29" s="259"/>
      <c r="CL29" s="259"/>
      <c r="CM29" s="259"/>
      <c r="CN29" s="259"/>
      <c r="CO29" s="259"/>
      <c r="CP29" s="259"/>
      <c r="CQ29" s="259"/>
      <c r="CR29" s="259"/>
      <c r="CS29" s="259"/>
      <c r="CT29" s="259"/>
      <c r="CU29" s="259"/>
      <c r="CV29" s="259"/>
      <c r="CW29" s="259"/>
      <c r="CX29" s="259"/>
      <c r="CY29" s="259"/>
      <c r="CZ29" s="259"/>
      <c r="DA29" s="259"/>
      <c r="DB29" s="259"/>
      <c r="DC29" s="259"/>
      <c r="DD29" s="259"/>
      <c r="DE29" s="259"/>
      <c r="DF29" s="259"/>
      <c r="DG29" s="259"/>
      <c r="DH29" s="259"/>
      <c r="DI29" s="259"/>
      <c r="DJ29" s="259"/>
      <c r="DK29" s="259"/>
      <c r="DL29" s="259"/>
      <c r="DM29" s="259"/>
      <c r="DN29" s="259"/>
      <c r="DO29" s="259"/>
      <c r="DP29" s="259"/>
      <c r="DQ29" s="259"/>
      <c r="DR29" s="259"/>
      <c r="DS29" s="259"/>
      <c r="DT29" s="259"/>
      <c r="DU29" s="259"/>
      <c r="DV29" s="259"/>
      <c r="DW29" s="259"/>
      <c r="DX29" s="259"/>
      <c r="DY29" s="259"/>
      <c r="DZ29" s="259"/>
      <c r="EA29" s="259"/>
      <c r="EB29" s="259"/>
      <c r="EC29" s="259"/>
      <c r="ED29" s="259"/>
      <c r="EE29" s="259"/>
      <c r="EF29" s="259"/>
      <c r="EG29" s="259"/>
      <c r="EH29" s="259"/>
      <c r="EI29" s="259"/>
      <c r="EJ29" s="259"/>
      <c r="EK29" s="259"/>
      <c r="EL29" s="259"/>
      <c r="EM29" s="259"/>
      <c r="EN29" s="259"/>
      <c r="EO29" s="259"/>
      <c r="EP29" s="259"/>
      <c r="EQ29" s="259"/>
      <c r="ER29" s="259"/>
      <c r="ES29" s="259"/>
      <c r="ET29" s="259"/>
      <c r="EU29" s="259"/>
      <c r="EV29" s="259"/>
      <c r="EW29" s="259"/>
      <c r="EX29" s="259"/>
      <c r="EY29" s="259"/>
      <c r="EZ29" s="259"/>
      <c r="FA29" s="259"/>
      <c r="FB29" s="259"/>
      <c r="FC29" s="259"/>
      <c r="FD29" s="259"/>
      <c r="FE29" s="259"/>
      <c r="FF29" s="259"/>
      <c r="FG29" s="259"/>
      <c r="FH29" s="259"/>
      <c r="FI29" s="259"/>
      <c r="FJ29" s="259"/>
      <c r="FK29" s="259"/>
      <c r="FL29" s="259"/>
      <c r="FM29" s="259"/>
      <c r="FN29" s="259"/>
      <c r="FO29" s="259"/>
      <c r="FP29" s="259"/>
      <c r="FQ29" s="259"/>
      <c r="FR29" s="259"/>
      <c r="FS29" s="259"/>
      <c r="FT29" s="259"/>
      <c r="FU29" s="259"/>
      <c r="FV29" s="259"/>
      <c r="FW29" s="259"/>
      <c r="FX29" s="259"/>
      <c r="FY29" s="259"/>
      <c r="FZ29" s="259"/>
      <c r="GA29" s="259"/>
      <c r="GB29" s="259"/>
      <c r="GC29" s="259"/>
      <c r="GD29" s="259"/>
      <c r="GE29" s="259"/>
      <c r="GF29" s="259"/>
      <c r="GG29" s="259"/>
      <c r="GH29" s="259"/>
      <c r="GI29" s="259"/>
      <c r="GJ29" s="259"/>
      <c r="GK29" s="259"/>
      <c r="GL29" s="259"/>
      <c r="GM29" s="259"/>
      <c r="GN29" s="259"/>
      <c r="GO29" s="259"/>
      <c r="GP29" s="259"/>
      <c r="GQ29" s="259"/>
      <c r="GR29" s="259"/>
      <c r="GS29" s="259"/>
      <c r="GT29" s="259"/>
      <c r="GU29" s="259"/>
      <c r="GV29" s="259"/>
      <c r="GW29" s="259"/>
      <c r="GX29" s="259"/>
      <c r="GY29" s="259"/>
      <c r="GZ29" s="259"/>
      <c r="HA29" s="259"/>
      <c r="HB29" s="259"/>
      <c r="HC29" s="259"/>
      <c r="HD29" s="259"/>
      <c r="HE29" s="259"/>
      <c r="HF29" s="259"/>
      <c r="HG29" s="259"/>
      <c r="HH29" s="259"/>
      <c r="HI29" s="259"/>
      <c r="HJ29" s="259"/>
      <c r="HK29" s="259"/>
      <c r="HL29" s="259"/>
      <c r="HM29" s="259"/>
      <c r="HN29" s="259"/>
      <c r="HO29" s="259"/>
      <c r="HP29" s="259"/>
      <c r="HQ29" s="259"/>
      <c r="HR29" s="259"/>
      <c r="HS29" s="259"/>
      <c r="HT29" s="259"/>
      <c r="HU29" s="259"/>
      <c r="HV29" s="259"/>
      <c r="HW29" s="259"/>
      <c r="HX29" s="259"/>
      <c r="HY29" s="259"/>
      <c r="HZ29" s="259"/>
      <c r="IA29" s="259"/>
      <c r="IB29" s="259"/>
      <c r="IC29" s="259"/>
      <c r="ID29" s="259"/>
      <c r="IE29" s="259"/>
      <c r="IF29" s="259"/>
      <c r="IG29" s="259"/>
      <c r="IH29" s="259"/>
      <c r="II29" s="259"/>
      <c r="IJ29" s="259"/>
      <c r="IK29" s="259"/>
      <c r="IL29" s="259"/>
      <c r="IM29" s="259"/>
      <c r="IN29" s="259"/>
      <c r="IO29" s="259"/>
      <c r="IP29" s="259"/>
      <c r="IQ29" s="259"/>
      <c r="IR29" s="259"/>
      <c r="IS29" s="259"/>
      <c r="IT29" s="259"/>
      <c r="IU29" s="259"/>
      <c r="IV29" s="259"/>
    </row>
    <row r="30" spans="1:256" s="257" customFormat="1" ht="21" customHeight="1">
      <c r="A30" s="279" t="s">
        <v>563</v>
      </c>
      <c r="B30" s="280">
        <v>4222</v>
      </c>
      <c r="C30" s="268"/>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259"/>
      <c r="BT30" s="259"/>
      <c r="BU30" s="259"/>
      <c r="BV30" s="259"/>
      <c r="BW30" s="259"/>
      <c r="BX30" s="259"/>
      <c r="BY30" s="259"/>
      <c r="BZ30" s="259"/>
      <c r="CA30" s="259"/>
      <c r="CB30" s="259"/>
      <c r="CC30" s="259"/>
      <c r="CD30" s="259"/>
      <c r="CE30" s="259"/>
      <c r="CF30" s="259"/>
      <c r="CG30" s="259"/>
      <c r="CH30" s="259"/>
      <c r="CI30" s="259"/>
      <c r="CJ30" s="259"/>
      <c r="CK30" s="259"/>
      <c r="CL30" s="259"/>
      <c r="CM30" s="259"/>
      <c r="CN30" s="259"/>
      <c r="CO30" s="259"/>
      <c r="CP30" s="259"/>
      <c r="CQ30" s="259"/>
      <c r="CR30" s="259"/>
      <c r="CS30" s="259"/>
      <c r="CT30" s="259"/>
      <c r="CU30" s="259"/>
      <c r="CV30" s="259"/>
      <c r="CW30" s="259"/>
      <c r="CX30" s="259"/>
      <c r="CY30" s="259"/>
      <c r="CZ30" s="259"/>
      <c r="DA30" s="259"/>
      <c r="DB30" s="259"/>
      <c r="DC30" s="259"/>
      <c r="DD30" s="259"/>
      <c r="DE30" s="259"/>
      <c r="DF30" s="259"/>
      <c r="DG30" s="259"/>
      <c r="DH30" s="259"/>
      <c r="DI30" s="259"/>
      <c r="DJ30" s="259"/>
      <c r="DK30" s="259"/>
      <c r="DL30" s="259"/>
      <c r="DM30" s="259"/>
      <c r="DN30" s="259"/>
      <c r="DO30" s="259"/>
      <c r="DP30" s="259"/>
      <c r="DQ30" s="259"/>
      <c r="DR30" s="259"/>
      <c r="DS30" s="259"/>
      <c r="DT30" s="259"/>
      <c r="DU30" s="259"/>
      <c r="DV30" s="259"/>
      <c r="DW30" s="259"/>
      <c r="DX30" s="259"/>
      <c r="DY30" s="259"/>
      <c r="DZ30" s="259"/>
      <c r="EA30" s="259"/>
      <c r="EB30" s="259"/>
      <c r="EC30" s="259"/>
      <c r="ED30" s="259"/>
      <c r="EE30" s="259"/>
      <c r="EF30" s="259"/>
      <c r="EG30" s="259"/>
      <c r="EH30" s="259"/>
      <c r="EI30" s="259"/>
      <c r="EJ30" s="259"/>
      <c r="EK30" s="259"/>
      <c r="EL30" s="259"/>
      <c r="EM30" s="259"/>
      <c r="EN30" s="259"/>
      <c r="EO30" s="259"/>
      <c r="EP30" s="259"/>
      <c r="EQ30" s="259"/>
      <c r="ER30" s="259"/>
      <c r="ES30" s="259"/>
      <c r="ET30" s="259"/>
      <c r="EU30" s="259"/>
      <c r="EV30" s="259"/>
      <c r="EW30" s="259"/>
      <c r="EX30" s="259"/>
      <c r="EY30" s="259"/>
      <c r="EZ30" s="259"/>
      <c r="FA30" s="259"/>
      <c r="FB30" s="259"/>
      <c r="FC30" s="259"/>
      <c r="FD30" s="259"/>
      <c r="FE30" s="259"/>
      <c r="FF30" s="259"/>
      <c r="FG30" s="259"/>
      <c r="FH30" s="259"/>
      <c r="FI30" s="259"/>
      <c r="FJ30" s="259"/>
      <c r="FK30" s="259"/>
      <c r="FL30" s="259"/>
      <c r="FM30" s="259"/>
      <c r="FN30" s="259"/>
      <c r="FO30" s="259"/>
      <c r="FP30" s="259"/>
      <c r="FQ30" s="259"/>
      <c r="FR30" s="259"/>
      <c r="FS30" s="259"/>
      <c r="FT30" s="259"/>
      <c r="FU30" s="259"/>
      <c r="FV30" s="259"/>
      <c r="FW30" s="259"/>
      <c r="FX30" s="259"/>
      <c r="FY30" s="259"/>
      <c r="FZ30" s="259"/>
      <c r="GA30" s="259"/>
      <c r="GB30" s="259"/>
      <c r="GC30" s="259"/>
      <c r="GD30" s="259"/>
      <c r="GE30" s="259"/>
      <c r="GF30" s="259"/>
      <c r="GG30" s="259"/>
      <c r="GH30" s="259"/>
      <c r="GI30" s="259"/>
      <c r="GJ30" s="259"/>
      <c r="GK30" s="259"/>
      <c r="GL30" s="259"/>
      <c r="GM30" s="259"/>
      <c r="GN30" s="259"/>
      <c r="GO30" s="259"/>
      <c r="GP30" s="259"/>
      <c r="GQ30" s="259"/>
      <c r="GR30" s="259"/>
      <c r="GS30" s="259"/>
      <c r="GT30" s="259"/>
      <c r="GU30" s="259"/>
      <c r="GV30" s="259"/>
      <c r="GW30" s="259"/>
      <c r="GX30" s="259"/>
      <c r="GY30" s="259"/>
      <c r="GZ30" s="259"/>
      <c r="HA30" s="259"/>
      <c r="HB30" s="259"/>
      <c r="HC30" s="259"/>
      <c r="HD30" s="259"/>
      <c r="HE30" s="259"/>
      <c r="HF30" s="259"/>
      <c r="HG30" s="259"/>
      <c r="HH30" s="259"/>
      <c r="HI30" s="259"/>
      <c r="HJ30" s="259"/>
      <c r="HK30" s="259"/>
      <c r="HL30" s="259"/>
      <c r="HM30" s="259"/>
      <c r="HN30" s="259"/>
      <c r="HO30" s="259"/>
      <c r="HP30" s="259"/>
      <c r="HQ30" s="259"/>
      <c r="HR30" s="259"/>
      <c r="HS30" s="259"/>
      <c r="HT30" s="259"/>
      <c r="HU30" s="259"/>
      <c r="HV30" s="259"/>
      <c r="HW30" s="259"/>
      <c r="HX30" s="259"/>
      <c r="HY30" s="259"/>
      <c r="HZ30" s="259"/>
      <c r="IA30" s="259"/>
      <c r="IB30" s="259"/>
      <c r="IC30" s="259"/>
      <c r="ID30" s="259"/>
      <c r="IE30" s="259"/>
      <c r="IF30" s="259"/>
      <c r="IG30" s="259"/>
      <c r="IH30" s="259"/>
      <c r="II30" s="259"/>
      <c r="IJ30" s="259"/>
      <c r="IK30" s="259"/>
      <c r="IL30" s="259"/>
      <c r="IM30" s="259"/>
      <c r="IN30" s="259"/>
      <c r="IO30" s="259"/>
      <c r="IP30" s="259"/>
      <c r="IQ30" s="259"/>
      <c r="IR30" s="259"/>
      <c r="IS30" s="259"/>
      <c r="IT30" s="259"/>
      <c r="IU30" s="259"/>
      <c r="IV30" s="259"/>
    </row>
    <row r="31" spans="1:256" s="257" customFormat="1" ht="21" customHeight="1">
      <c r="A31" s="279" t="s">
        <v>564</v>
      </c>
      <c r="B31" s="280">
        <v>-5583</v>
      </c>
      <c r="C31" s="268"/>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S31" s="259"/>
      <c r="BT31" s="259"/>
      <c r="BU31" s="259"/>
      <c r="BV31" s="259"/>
      <c r="BW31" s="259"/>
      <c r="BX31" s="259"/>
      <c r="BY31" s="259"/>
      <c r="BZ31" s="259"/>
      <c r="CA31" s="259"/>
      <c r="CB31" s="259"/>
      <c r="CC31" s="259"/>
      <c r="CD31" s="259"/>
      <c r="CE31" s="259"/>
      <c r="CF31" s="259"/>
      <c r="CG31" s="259"/>
      <c r="CH31" s="259"/>
      <c r="CI31" s="259"/>
      <c r="CJ31" s="259"/>
      <c r="CK31" s="259"/>
      <c r="CL31" s="259"/>
      <c r="CM31" s="259"/>
      <c r="CN31" s="259"/>
      <c r="CO31" s="259"/>
      <c r="CP31" s="259"/>
      <c r="CQ31" s="259"/>
      <c r="CR31" s="259"/>
      <c r="CS31" s="259"/>
      <c r="CT31" s="259"/>
      <c r="CU31" s="259"/>
      <c r="CV31" s="259"/>
      <c r="CW31" s="259"/>
      <c r="CX31" s="259"/>
      <c r="CY31" s="259"/>
      <c r="CZ31" s="259"/>
      <c r="DA31" s="259"/>
      <c r="DB31" s="259"/>
      <c r="DC31" s="259"/>
      <c r="DD31" s="259"/>
      <c r="DE31" s="259"/>
      <c r="DF31" s="259"/>
      <c r="DG31" s="259"/>
      <c r="DH31" s="259"/>
      <c r="DI31" s="259"/>
      <c r="DJ31" s="259"/>
      <c r="DK31" s="259"/>
      <c r="DL31" s="259"/>
      <c r="DM31" s="259"/>
      <c r="DN31" s="259"/>
      <c r="DO31" s="259"/>
      <c r="DP31" s="259"/>
      <c r="DQ31" s="259"/>
      <c r="DR31" s="259"/>
      <c r="DS31" s="259"/>
      <c r="DT31" s="259"/>
      <c r="DU31" s="259"/>
      <c r="DV31" s="259"/>
      <c r="DW31" s="259"/>
      <c r="DX31" s="259"/>
      <c r="DY31" s="259"/>
      <c r="DZ31" s="259"/>
      <c r="EA31" s="259"/>
      <c r="EB31" s="259"/>
      <c r="EC31" s="259"/>
      <c r="ED31" s="259"/>
      <c r="EE31" s="259"/>
      <c r="EF31" s="259"/>
      <c r="EG31" s="259"/>
      <c r="EH31" s="259"/>
      <c r="EI31" s="259"/>
      <c r="EJ31" s="259"/>
      <c r="EK31" s="259"/>
      <c r="EL31" s="259"/>
      <c r="EM31" s="259"/>
      <c r="EN31" s="259"/>
      <c r="EO31" s="259"/>
      <c r="EP31" s="259"/>
      <c r="EQ31" s="259"/>
      <c r="ER31" s="259"/>
      <c r="ES31" s="259"/>
      <c r="ET31" s="259"/>
      <c r="EU31" s="259"/>
      <c r="EV31" s="259"/>
      <c r="EW31" s="259"/>
      <c r="EX31" s="259"/>
      <c r="EY31" s="259"/>
      <c r="EZ31" s="259"/>
      <c r="FA31" s="259"/>
      <c r="FB31" s="259"/>
      <c r="FC31" s="259"/>
      <c r="FD31" s="259"/>
      <c r="FE31" s="259"/>
      <c r="FF31" s="259"/>
      <c r="FG31" s="259"/>
      <c r="FH31" s="259"/>
      <c r="FI31" s="259"/>
      <c r="FJ31" s="259"/>
      <c r="FK31" s="259"/>
      <c r="FL31" s="259"/>
      <c r="FM31" s="259"/>
      <c r="FN31" s="259"/>
      <c r="FO31" s="259"/>
      <c r="FP31" s="259"/>
      <c r="FQ31" s="259"/>
      <c r="FR31" s="259"/>
      <c r="FS31" s="259"/>
      <c r="FT31" s="259"/>
      <c r="FU31" s="259"/>
      <c r="FV31" s="259"/>
      <c r="FW31" s="259"/>
      <c r="FX31" s="259"/>
      <c r="FY31" s="259"/>
      <c r="FZ31" s="259"/>
      <c r="GA31" s="259"/>
      <c r="GB31" s="259"/>
      <c r="GC31" s="259"/>
      <c r="GD31" s="259"/>
      <c r="GE31" s="259"/>
      <c r="GF31" s="259"/>
      <c r="GG31" s="259"/>
      <c r="GH31" s="259"/>
      <c r="GI31" s="259"/>
      <c r="GJ31" s="259"/>
      <c r="GK31" s="259"/>
      <c r="GL31" s="259"/>
      <c r="GM31" s="259"/>
      <c r="GN31" s="259"/>
      <c r="GO31" s="259"/>
      <c r="GP31" s="259"/>
      <c r="GQ31" s="259"/>
      <c r="GR31" s="259"/>
      <c r="GS31" s="259"/>
      <c r="GT31" s="259"/>
      <c r="GU31" s="259"/>
      <c r="GV31" s="259"/>
      <c r="GW31" s="259"/>
      <c r="GX31" s="259"/>
      <c r="GY31" s="259"/>
      <c r="GZ31" s="259"/>
      <c r="HA31" s="259"/>
      <c r="HB31" s="259"/>
      <c r="HC31" s="259"/>
      <c r="HD31" s="259"/>
      <c r="HE31" s="259"/>
      <c r="HF31" s="259"/>
      <c r="HG31" s="259"/>
      <c r="HH31" s="259"/>
      <c r="HI31" s="259"/>
      <c r="HJ31" s="259"/>
      <c r="HK31" s="259"/>
      <c r="HL31" s="259"/>
      <c r="HM31" s="259"/>
      <c r="HN31" s="259"/>
      <c r="HO31" s="259"/>
      <c r="HP31" s="259"/>
      <c r="HQ31" s="259"/>
      <c r="HR31" s="259"/>
      <c r="HS31" s="259"/>
      <c r="HT31" s="259"/>
      <c r="HU31" s="259"/>
      <c r="HV31" s="259"/>
      <c r="HW31" s="259"/>
      <c r="HX31" s="259"/>
      <c r="HY31" s="259"/>
      <c r="HZ31" s="259"/>
      <c r="IA31" s="259"/>
      <c r="IB31" s="259"/>
      <c r="IC31" s="259"/>
      <c r="ID31" s="259"/>
      <c r="IE31" s="259"/>
      <c r="IF31" s="259"/>
      <c r="IG31" s="259"/>
      <c r="IH31" s="259"/>
      <c r="II31" s="259"/>
      <c r="IJ31" s="259"/>
      <c r="IK31" s="259"/>
      <c r="IL31" s="259"/>
      <c r="IM31" s="259"/>
      <c r="IN31" s="259"/>
      <c r="IO31" s="259"/>
      <c r="IP31" s="259"/>
      <c r="IQ31" s="259"/>
      <c r="IR31" s="259"/>
      <c r="IS31" s="259"/>
      <c r="IT31" s="259"/>
      <c r="IU31" s="259"/>
      <c r="IV31" s="259"/>
    </row>
    <row r="32" spans="1:3" s="256" customFormat="1" ht="21" customHeight="1">
      <c r="A32" s="275" t="s">
        <v>565</v>
      </c>
      <c r="B32" s="274">
        <f>SUM(B34,B43,B45,B53,B55,B75,B77,B79,B90)</f>
        <v>48845</v>
      </c>
      <c r="C32" s="268"/>
    </row>
    <row r="33" spans="1:3" s="256" customFormat="1" ht="21" customHeight="1">
      <c r="A33" s="282" t="s">
        <v>566</v>
      </c>
      <c r="B33" s="274"/>
      <c r="C33" s="268"/>
    </row>
    <row r="34" spans="1:3" ht="21" customHeight="1">
      <c r="A34" s="118" t="s">
        <v>567</v>
      </c>
      <c r="B34" s="120">
        <f>SUM(B35:B42)</f>
        <v>14978</v>
      </c>
      <c r="C34" s="268"/>
    </row>
    <row r="35" spans="1:3" ht="21" customHeight="1">
      <c r="A35" s="270" t="s">
        <v>568</v>
      </c>
      <c r="B35" s="123">
        <v>954</v>
      </c>
      <c r="C35" s="268"/>
    </row>
    <row r="36" spans="1:3" ht="21" customHeight="1">
      <c r="A36" s="270" t="s">
        <v>569</v>
      </c>
      <c r="B36" s="125">
        <v>868</v>
      </c>
      <c r="C36" s="283"/>
    </row>
    <row r="37" spans="1:3" ht="21" customHeight="1">
      <c r="A37" s="270" t="s">
        <v>570</v>
      </c>
      <c r="B37" s="123">
        <v>820</v>
      </c>
      <c r="C37" s="284"/>
    </row>
    <row r="38" spans="1:3" ht="21" customHeight="1">
      <c r="A38" s="270" t="s">
        <v>571</v>
      </c>
      <c r="B38" s="123">
        <f>9462+711</f>
        <v>10173</v>
      </c>
      <c r="C38" s="283"/>
    </row>
    <row r="39" spans="1:3" ht="19.5" customHeight="1">
      <c r="A39" s="270" t="s">
        <v>572</v>
      </c>
      <c r="B39" s="123">
        <v>944</v>
      </c>
      <c r="C39" s="268"/>
    </row>
    <row r="40" spans="1:3" ht="19.5" customHeight="1">
      <c r="A40" s="270" t="s">
        <v>573</v>
      </c>
      <c r="B40" s="123">
        <v>1095</v>
      </c>
      <c r="C40" s="268"/>
    </row>
    <row r="41" spans="1:3" ht="19.5" customHeight="1">
      <c r="A41" s="270" t="s">
        <v>574</v>
      </c>
      <c r="B41" s="123">
        <v>100</v>
      </c>
      <c r="C41" s="268"/>
    </row>
    <row r="42" spans="1:3" ht="21" customHeight="1">
      <c r="A42" s="270" t="s">
        <v>575</v>
      </c>
      <c r="B42" s="123">
        <v>24</v>
      </c>
      <c r="C42" s="283"/>
    </row>
    <row r="43" spans="1:3" ht="21" customHeight="1">
      <c r="A43" s="118" t="s">
        <v>576</v>
      </c>
      <c r="B43" s="120">
        <f>SUM(B44:B44)</f>
        <v>6904</v>
      </c>
      <c r="C43" s="268"/>
    </row>
    <row r="44" spans="1:3" ht="21" customHeight="1">
      <c r="A44" s="285" t="s">
        <v>577</v>
      </c>
      <c r="B44" s="123">
        <v>6904</v>
      </c>
      <c r="C44" s="268"/>
    </row>
    <row r="45" spans="1:3" s="258" customFormat="1" ht="21" customHeight="1">
      <c r="A45" s="118" t="s">
        <v>578</v>
      </c>
      <c r="B45" s="124">
        <f>SUM(B46:B52)</f>
        <v>2226</v>
      </c>
      <c r="C45" s="268"/>
    </row>
    <row r="46" spans="1:3" s="258" customFormat="1" ht="21" customHeight="1">
      <c r="A46" s="270" t="s">
        <v>579</v>
      </c>
      <c r="B46" s="125">
        <v>2</v>
      </c>
      <c r="C46" s="268"/>
    </row>
    <row r="47" spans="1:3" s="258" customFormat="1" ht="21" customHeight="1">
      <c r="A47" s="270" t="s">
        <v>580</v>
      </c>
      <c r="B47" s="125">
        <v>2</v>
      </c>
      <c r="C47" s="268"/>
    </row>
    <row r="48" spans="1:3" s="258" customFormat="1" ht="27" customHeight="1">
      <c r="A48" s="270" t="s">
        <v>581</v>
      </c>
      <c r="B48" s="125">
        <f>57+10</f>
        <v>67</v>
      </c>
      <c r="C48" s="268"/>
    </row>
    <row r="49" spans="1:3" s="258" customFormat="1" ht="27" customHeight="1">
      <c r="A49" s="270" t="s">
        <v>582</v>
      </c>
      <c r="B49" s="125">
        <v>1556</v>
      </c>
      <c r="C49" s="268"/>
    </row>
    <row r="50" spans="1:3" s="258" customFormat="1" ht="21" customHeight="1">
      <c r="A50" s="270" t="s">
        <v>583</v>
      </c>
      <c r="B50" s="125">
        <v>583</v>
      </c>
      <c r="C50" s="268"/>
    </row>
    <row r="51" spans="1:3" s="258" customFormat="1" ht="21" customHeight="1">
      <c r="A51" s="270" t="s">
        <v>584</v>
      </c>
      <c r="B51" s="125">
        <v>2</v>
      </c>
      <c r="C51" s="268"/>
    </row>
    <row r="52" spans="1:3" s="258" customFormat="1" ht="21" customHeight="1">
      <c r="A52" s="270" t="s">
        <v>585</v>
      </c>
      <c r="B52" s="125">
        <v>14</v>
      </c>
      <c r="C52" s="268"/>
    </row>
    <row r="53" spans="1:3" s="258" customFormat="1" ht="21" customHeight="1">
      <c r="A53" s="118" t="s">
        <v>586</v>
      </c>
      <c r="B53" s="124">
        <f>SUM(B54)</f>
        <v>276</v>
      </c>
      <c r="C53" s="268"/>
    </row>
    <row r="54" spans="1:3" s="258" customFormat="1" ht="25.5" customHeight="1">
      <c r="A54" s="286" t="s">
        <v>587</v>
      </c>
      <c r="B54" s="125">
        <v>276</v>
      </c>
      <c r="C54" s="268"/>
    </row>
    <row r="55" spans="1:3" s="258" customFormat="1" ht="21" customHeight="1">
      <c r="A55" s="118" t="s">
        <v>588</v>
      </c>
      <c r="B55" s="124">
        <f>SUM(B56:B74)</f>
        <v>7450</v>
      </c>
      <c r="C55" s="268"/>
    </row>
    <row r="56" spans="1:3" s="258" customFormat="1" ht="21" customHeight="1">
      <c r="A56" s="270" t="s">
        <v>589</v>
      </c>
      <c r="B56" s="125">
        <v>5</v>
      </c>
      <c r="C56" s="268"/>
    </row>
    <row r="57" spans="1:3" s="258" customFormat="1" ht="21" customHeight="1">
      <c r="A57" s="270" t="s">
        <v>590</v>
      </c>
      <c r="B57" s="125">
        <v>568</v>
      </c>
      <c r="C57" s="268"/>
    </row>
    <row r="58" spans="1:3" s="258" customFormat="1" ht="21" customHeight="1">
      <c r="A58" s="270" t="s">
        <v>591</v>
      </c>
      <c r="B58" s="125">
        <v>51</v>
      </c>
      <c r="C58" s="268"/>
    </row>
    <row r="59" spans="1:3" s="258" customFormat="1" ht="21" customHeight="1">
      <c r="A59" s="270" t="s">
        <v>592</v>
      </c>
      <c r="B59" s="125">
        <v>124</v>
      </c>
      <c r="C59" s="268"/>
    </row>
    <row r="60" spans="1:3" s="258" customFormat="1" ht="21" customHeight="1">
      <c r="A60" s="270" t="s">
        <v>593</v>
      </c>
      <c r="B60" s="125">
        <v>11</v>
      </c>
      <c r="C60" s="268"/>
    </row>
    <row r="61" spans="1:3" s="258" customFormat="1" ht="21" customHeight="1">
      <c r="A61" s="270" t="s">
        <v>594</v>
      </c>
      <c r="B61" s="125">
        <v>1</v>
      </c>
      <c r="C61" s="268"/>
    </row>
    <row r="62" spans="1:3" s="258" customFormat="1" ht="21" customHeight="1">
      <c r="A62" s="270" t="s">
        <v>595</v>
      </c>
      <c r="B62" s="125">
        <v>222</v>
      </c>
      <c r="C62" s="268"/>
    </row>
    <row r="63" spans="1:3" s="258" customFormat="1" ht="21" customHeight="1">
      <c r="A63" s="270" t="s">
        <v>596</v>
      </c>
      <c r="B63" s="125">
        <v>28</v>
      </c>
      <c r="C63" s="268"/>
    </row>
    <row r="64" spans="1:3" s="258" customFormat="1" ht="21" customHeight="1">
      <c r="A64" s="270" t="s">
        <v>597</v>
      </c>
      <c r="B64" s="125">
        <v>4391</v>
      </c>
      <c r="C64" s="268"/>
    </row>
    <row r="65" spans="1:3" s="258" customFormat="1" ht="21" customHeight="1">
      <c r="A65" s="270" t="s">
        <v>597</v>
      </c>
      <c r="B65" s="125">
        <v>252</v>
      </c>
      <c r="C65" s="268"/>
    </row>
    <row r="66" spans="1:3" s="258" customFormat="1" ht="21" customHeight="1">
      <c r="A66" s="270" t="s">
        <v>598</v>
      </c>
      <c r="B66" s="125">
        <v>198</v>
      </c>
      <c r="C66" s="268"/>
    </row>
    <row r="67" spans="1:3" s="258" customFormat="1" ht="21" customHeight="1">
      <c r="A67" s="270" t="s">
        <v>599</v>
      </c>
      <c r="B67" s="125">
        <v>252</v>
      </c>
      <c r="C67" s="268"/>
    </row>
    <row r="68" spans="1:3" s="258" customFormat="1" ht="21" customHeight="1">
      <c r="A68" s="270" t="s">
        <v>600</v>
      </c>
      <c r="B68" s="125">
        <v>-247</v>
      </c>
      <c r="C68" s="268"/>
    </row>
    <row r="69" spans="1:3" s="258" customFormat="1" ht="21" customHeight="1">
      <c r="A69" s="270" t="s">
        <v>601</v>
      </c>
      <c r="B69" s="125">
        <v>1186</v>
      </c>
      <c r="C69" s="268"/>
    </row>
    <row r="70" spans="1:3" s="258" customFormat="1" ht="21" customHeight="1">
      <c r="A70" s="270" t="s">
        <v>602</v>
      </c>
      <c r="B70" s="125">
        <v>454</v>
      </c>
      <c r="C70" s="268"/>
    </row>
    <row r="71" spans="1:3" s="258" customFormat="1" ht="21" customHeight="1">
      <c r="A71" s="270" t="s">
        <v>603</v>
      </c>
      <c r="B71" s="125">
        <v>-56</v>
      </c>
      <c r="C71" s="268"/>
    </row>
    <row r="72" spans="1:3" s="258" customFormat="1" ht="21" customHeight="1">
      <c r="A72" s="270" t="s">
        <v>604</v>
      </c>
      <c r="B72" s="125">
        <v>2</v>
      </c>
      <c r="C72" s="268"/>
    </row>
    <row r="73" spans="1:3" s="258" customFormat="1" ht="21" customHeight="1">
      <c r="A73" s="270" t="s">
        <v>605</v>
      </c>
      <c r="B73" s="125">
        <v>5</v>
      </c>
      <c r="C73" s="268"/>
    </row>
    <row r="74" spans="1:3" s="258" customFormat="1" ht="21" customHeight="1">
      <c r="A74" s="270" t="s">
        <v>606</v>
      </c>
      <c r="B74" s="125">
        <v>3</v>
      </c>
      <c r="C74" s="268"/>
    </row>
    <row r="75" spans="1:3" s="258" customFormat="1" ht="21" customHeight="1">
      <c r="A75" s="118" t="s">
        <v>607</v>
      </c>
      <c r="B75" s="124">
        <f>SUM(B76)</f>
        <v>956</v>
      </c>
      <c r="C75" s="268"/>
    </row>
    <row r="76" spans="1:3" s="258" customFormat="1" ht="21" customHeight="1">
      <c r="A76" s="287" t="s">
        <v>608</v>
      </c>
      <c r="B76" s="125">
        <v>956</v>
      </c>
      <c r="C76" s="268"/>
    </row>
    <row r="77" spans="1:3" s="258" customFormat="1" ht="21" customHeight="1">
      <c r="A77" s="118" t="s">
        <v>609</v>
      </c>
      <c r="B77" s="124">
        <f>SUM(B78:B78)</f>
        <v>3387</v>
      </c>
      <c r="C77" s="268"/>
    </row>
    <row r="78" spans="1:3" s="258" customFormat="1" ht="27" customHeight="1">
      <c r="A78" s="288" t="s">
        <v>610</v>
      </c>
      <c r="B78" s="125">
        <v>3387</v>
      </c>
      <c r="C78" s="268"/>
    </row>
    <row r="79" spans="1:3" s="258" customFormat="1" ht="21" customHeight="1">
      <c r="A79" s="118" t="s">
        <v>611</v>
      </c>
      <c r="B79" s="124">
        <f>SUM(B80,B81,B82,B83,B84,B85,B86,B87,B88,B89)</f>
        <v>12661</v>
      </c>
      <c r="C79" s="268"/>
    </row>
    <row r="80" spans="1:3" s="258" customFormat="1" ht="21" customHeight="1">
      <c r="A80" s="285" t="s">
        <v>612</v>
      </c>
      <c r="B80" s="125">
        <v>783</v>
      </c>
      <c r="C80" s="268"/>
    </row>
    <row r="81" spans="1:3" s="258" customFormat="1" ht="21" customHeight="1">
      <c r="A81" s="285" t="s">
        <v>613</v>
      </c>
      <c r="B81" s="125">
        <v>3244</v>
      </c>
      <c r="C81" s="268"/>
    </row>
    <row r="82" spans="1:3" s="258" customFormat="1" ht="21" customHeight="1">
      <c r="A82" s="285" t="s">
        <v>614</v>
      </c>
      <c r="B82" s="125"/>
      <c r="C82" s="268"/>
    </row>
    <row r="83" spans="1:3" s="258" customFormat="1" ht="21" customHeight="1">
      <c r="A83" s="285" t="s">
        <v>615</v>
      </c>
      <c r="B83" s="125">
        <v>171</v>
      </c>
      <c r="C83" s="268"/>
    </row>
    <row r="84" spans="1:3" s="258" customFormat="1" ht="21" customHeight="1">
      <c r="A84" s="285" t="s">
        <v>616</v>
      </c>
      <c r="B84" s="125">
        <v>3631</v>
      </c>
      <c r="C84" s="268"/>
    </row>
    <row r="85" spans="1:3" s="258" customFormat="1" ht="21" customHeight="1">
      <c r="A85" s="285" t="s">
        <v>617</v>
      </c>
      <c r="B85" s="125">
        <v>1491</v>
      </c>
      <c r="C85" s="268"/>
    </row>
    <row r="86" spans="1:3" s="258" customFormat="1" ht="21" customHeight="1">
      <c r="A86" s="285" t="s">
        <v>618</v>
      </c>
      <c r="B86" s="125">
        <v>623</v>
      </c>
      <c r="C86" s="268"/>
    </row>
    <row r="87" spans="1:3" s="258" customFormat="1" ht="21" customHeight="1">
      <c r="A87" s="285" t="s">
        <v>619</v>
      </c>
      <c r="B87" s="125">
        <v>1710</v>
      </c>
      <c r="C87" s="268"/>
    </row>
    <row r="88" spans="1:3" s="259" customFormat="1" ht="19.5" customHeight="1">
      <c r="A88" s="285" t="s">
        <v>620</v>
      </c>
      <c r="B88" s="125">
        <v>941</v>
      </c>
      <c r="C88" s="268"/>
    </row>
    <row r="89" spans="1:3" s="256" customFormat="1" ht="19.5" customHeight="1">
      <c r="A89" s="285" t="s">
        <v>621</v>
      </c>
      <c r="B89" s="125">
        <v>67</v>
      </c>
      <c r="C89" s="268"/>
    </row>
    <row r="90" spans="1:3" s="256" customFormat="1" ht="19.5" customHeight="1">
      <c r="A90" s="118" t="s">
        <v>622</v>
      </c>
      <c r="B90" s="125">
        <f>SUM(B91:B92)</f>
        <v>7</v>
      </c>
      <c r="C90" s="268"/>
    </row>
    <row r="91" spans="1:3" s="256" customFormat="1" ht="19.5" customHeight="1">
      <c r="A91" s="270" t="s">
        <v>623</v>
      </c>
      <c r="B91" s="125">
        <v>4</v>
      </c>
      <c r="C91" s="268"/>
    </row>
    <row r="92" spans="1:3" s="256" customFormat="1" ht="19.5" customHeight="1">
      <c r="A92" s="270" t="s">
        <v>624</v>
      </c>
      <c r="B92" s="125">
        <v>3</v>
      </c>
      <c r="C92" s="268"/>
    </row>
    <row r="93" spans="1:3" s="259" customFormat="1" ht="21" customHeight="1">
      <c r="A93" s="289" t="s">
        <v>625</v>
      </c>
      <c r="B93" s="174">
        <f>SUM(B94:B110)</f>
        <v>1092</v>
      </c>
      <c r="C93" s="268"/>
    </row>
    <row r="94" spans="1:3" s="259" customFormat="1" ht="19.5" customHeight="1">
      <c r="A94" s="287" t="s">
        <v>626</v>
      </c>
      <c r="B94" s="125">
        <v>30</v>
      </c>
      <c r="C94" s="268"/>
    </row>
    <row r="95" spans="1:3" s="259" customFormat="1" ht="19.5" customHeight="1">
      <c r="A95" s="287" t="s">
        <v>627</v>
      </c>
      <c r="B95" s="125"/>
      <c r="C95" s="268"/>
    </row>
    <row r="96" spans="1:3" s="259" customFormat="1" ht="19.5" customHeight="1">
      <c r="A96" s="287" t="s">
        <v>628</v>
      </c>
      <c r="B96" s="125"/>
      <c r="C96" s="268"/>
    </row>
    <row r="97" spans="1:3" s="259" customFormat="1" ht="19.5" customHeight="1">
      <c r="A97" s="287" t="s">
        <v>629</v>
      </c>
      <c r="B97" s="125"/>
      <c r="C97" s="268"/>
    </row>
    <row r="98" spans="1:3" s="259" customFormat="1" ht="19.5" customHeight="1">
      <c r="A98" s="287" t="s">
        <v>630</v>
      </c>
      <c r="B98" s="125">
        <v>30</v>
      </c>
      <c r="C98" s="268"/>
    </row>
    <row r="99" spans="1:3" s="259" customFormat="1" ht="19.5" customHeight="1">
      <c r="A99" s="287" t="s">
        <v>631</v>
      </c>
      <c r="B99" s="125"/>
      <c r="C99" s="268"/>
    </row>
    <row r="100" spans="1:3" s="259" customFormat="1" ht="19.5" customHeight="1">
      <c r="A100" s="287" t="s">
        <v>632</v>
      </c>
      <c r="B100" s="125"/>
      <c r="C100" s="268"/>
    </row>
    <row r="101" spans="1:3" s="259" customFormat="1" ht="19.5" customHeight="1">
      <c r="A101" s="287" t="s">
        <v>633</v>
      </c>
      <c r="B101" s="125"/>
      <c r="C101" s="268"/>
    </row>
    <row r="102" spans="1:3" s="259" customFormat="1" ht="19.5" customHeight="1">
      <c r="A102" s="287" t="s">
        <v>634</v>
      </c>
      <c r="B102" s="125"/>
      <c r="C102" s="268"/>
    </row>
    <row r="103" spans="1:3" s="259" customFormat="1" ht="19.5" customHeight="1">
      <c r="A103" s="287" t="s">
        <v>635</v>
      </c>
      <c r="B103" s="125">
        <v>860</v>
      </c>
      <c r="C103" s="268"/>
    </row>
    <row r="104" spans="1:3" s="259" customFormat="1" ht="19.5" customHeight="1">
      <c r="A104" s="287" t="s">
        <v>636</v>
      </c>
      <c r="B104" s="125"/>
      <c r="C104" s="268"/>
    </row>
    <row r="105" spans="1:3" s="259" customFormat="1" ht="19.5" customHeight="1">
      <c r="A105" s="287" t="s">
        <v>637</v>
      </c>
      <c r="B105" s="125">
        <v>62</v>
      </c>
      <c r="C105" s="268"/>
    </row>
    <row r="106" spans="1:3" s="259" customFormat="1" ht="19.5" customHeight="1">
      <c r="A106" s="287" t="s">
        <v>638</v>
      </c>
      <c r="B106" s="125"/>
      <c r="C106" s="268"/>
    </row>
    <row r="107" spans="1:3" s="259" customFormat="1" ht="19.5" customHeight="1">
      <c r="A107" s="287" t="s">
        <v>639</v>
      </c>
      <c r="B107" s="125"/>
      <c r="C107" s="268"/>
    </row>
    <row r="108" spans="1:3" s="259" customFormat="1" ht="19.5" customHeight="1">
      <c r="A108" s="287" t="s">
        <v>640</v>
      </c>
      <c r="B108" s="125"/>
      <c r="C108" s="268"/>
    </row>
    <row r="109" spans="1:3" s="259" customFormat="1" ht="19.5" customHeight="1">
      <c r="A109" s="287" t="s">
        <v>641</v>
      </c>
      <c r="B109" s="125"/>
      <c r="C109" s="268"/>
    </row>
    <row r="110" spans="1:3" s="259" customFormat="1" ht="19.5" customHeight="1">
      <c r="A110" s="287" t="s">
        <v>642</v>
      </c>
      <c r="B110" s="125">
        <v>110</v>
      </c>
      <c r="C110" s="268"/>
    </row>
    <row r="111" spans="1:3" ht="19.5" customHeight="1">
      <c r="A111" s="289" t="s">
        <v>643</v>
      </c>
      <c r="B111" s="86">
        <v>3817</v>
      </c>
      <c r="C111" s="268"/>
    </row>
    <row r="112" spans="1:3" ht="19.5" customHeight="1">
      <c r="A112" s="289" t="s">
        <v>644</v>
      </c>
      <c r="B112" s="86"/>
      <c r="C112" s="268"/>
    </row>
    <row r="113" spans="1:3" ht="19.5" customHeight="1">
      <c r="A113" s="289" t="s">
        <v>645</v>
      </c>
      <c r="B113" s="86"/>
      <c r="C113" s="268"/>
    </row>
    <row r="114" ht="19.5" customHeight="1"/>
  </sheetData>
  <sheetProtection/>
  <mergeCells count="1">
    <mergeCell ref="A1:C1"/>
  </mergeCells>
  <printOptions horizontalCentered="1"/>
  <pageMargins left="0.7513888888888889" right="0.5506944444444445" top="0.7909722222222222" bottom="0.7909722222222222" header="0.5118055555555555" footer="0.5118055555555555"/>
  <pageSetup firstPageNumber="30" useFirstPageNumber="1" horizontalDpi="600" verticalDpi="600" orientation="portrait" paperSize="9" scale="90"/>
  <headerFooter scaleWithDoc="0" alignWithMargins="0">
    <oddFooter xml:space="preserve">&amp;C&amp;"宋体"&amp;12- &amp;P - </oddFooter>
  </headerFooter>
</worksheet>
</file>

<file path=xl/worksheets/sheet9.xml><?xml version="1.0" encoding="utf-8"?>
<worksheet xmlns="http://schemas.openxmlformats.org/spreadsheetml/2006/main" xmlns:r="http://schemas.openxmlformats.org/officeDocument/2006/relationships">
  <dimension ref="A1:F25"/>
  <sheetViews>
    <sheetView workbookViewId="0" topLeftCell="A1">
      <selection activeCell="D20" sqref="D20"/>
    </sheetView>
  </sheetViews>
  <sheetFormatPr defaultColWidth="9.00390625" defaultRowHeight="14.25"/>
  <cols>
    <col min="1" max="1" width="49.625" style="0" customWidth="1"/>
    <col min="2" max="2" width="15.125" style="161" customWidth="1"/>
    <col min="3" max="3" width="14.00390625" style="244" customWidth="1"/>
    <col min="4" max="4" width="16.75390625" style="161" customWidth="1"/>
    <col min="5" max="5" width="19.875" style="0" customWidth="1"/>
    <col min="6" max="6" width="6.875" style="0" customWidth="1"/>
  </cols>
  <sheetData>
    <row r="1" spans="1:5" ht="27" customHeight="1">
      <c r="A1" s="48" t="s">
        <v>646</v>
      </c>
      <c r="B1" s="48"/>
      <c r="C1" s="48"/>
      <c r="D1" s="48"/>
      <c r="E1" s="48"/>
    </row>
    <row r="2" spans="1:5" s="158" customFormat="1" ht="16.5" customHeight="1">
      <c r="A2" s="245" t="s">
        <v>647</v>
      </c>
      <c r="B2" s="162"/>
      <c r="C2" s="162"/>
      <c r="D2" s="163" t="s">
        <v>2</v>
      </c>
      <c r="E2" s="163"/>
    </row>
    <row r="3" spans="1:5" s="241" customFormat="1" ht="30" customHeight="1">
      <c r="A3" s="246" t="s">
        <v>100</v>
      </c>
      <c r="B3" s="247" t="s">
        <v>102</v>
      </c>
      <c r="C3" s="247" t="s">
        <v>648</v>
      </c>
      <c r="D3" s="247" t="s">
        <v>649</v>
      </c>
      <c r="E3" s="247" t="s">
        <v>650</v>
      </c>
    </row>
    <row r="4" spans="1:5" s="242" customFormat="1" ht="18.75" customHeight="1">
      <c r="A4" s="155" t="s">
        <v>651</v>
      </c>
      <c r="B4" s="70">
        <f>SUM(B5,B19)</f>
        <v>55200</v>
      </c>
      <c r="C4" s="70">
        <f>SUM(C5,C19)</f>
        <v>59000</v>
      </c>
      <c r="D4" s="175">
        <f aca="true" t="shared" si="0" ref="D4:D6">C4/B4</f>
        <v>1.068840579710145</v>
      </c>
      <c r="E4" s="248"/>
    </row>
    <row r="5" spans="1:6" s="243" customFormat="1" ht="18" customHeight="1">
      <c r="A5" s="249" t="s">
        <v>106</v>
      </c>
      <c r="B5" s="250">
        <f>SUM(B6:B18)</f>
        <v>42127</v>
      </c>
      <c r="C5" s="250">
        <f>SUM(C6:C18)</f>
        <v>49000</v>
      </c>
      <c r="D5" s="251">
        <f t="shared" si="0"/>
        <v>1.163149524058205</v>
      </c>
      <c r="E5" s="252"/>
      <c r="F5" s="253"/>
    </row>
    <row r="6" spans="1:5" ht="18" customHeight="1">
      <c r="A6" s="55" t="s">
        <v>107</v>
      </c>
      <c r="B6" s="150">
        <v>16663</v>
      </c>
      <c r="C6" s="168">
        <v>20200</v>
      </c>
      <c r="D6" s="166">
        <f t="shared" si="0"/>
        <v>1.2122666986737083</v>
      </c>
      <c r="E6" s="101"/>
    </row>
    <row r="7" spans="1:5" ht="18" customHeight="1">
      <c r="A7" s="55" t="s">
        <v>109</v>
      </c>
      <c r="B7" s="150">
        <v>6350</v>
      </c>
      <c r="C7" s="168">
        <v>7300</v>
      </c>
      <c r="D7" s="166">
        <f aca="true" t="shared" si="1" ref="D7:D11">C7/B7</f>
        <v>1.1496062992125984</v>
      </c>
      <c r="E7" s="101"/>
    </row>
    <row r="8" spans="1:5" ht="18" customHeight="1">
      <c r="A8" s="55" t="s">
        <v>652</v>
      </c>
      <c r="B8" s="150">
        <v>182</v>
      </c>
      <c r="C8" s="168">
        <v>200</v>
      </c>
      <c r="D8" s="166">
        <f t="shared" si="1"/>
        <v>1.098901098901099</v>
      </c>
      <c r="E8" s="101"/>
    </row>
    <row r="9" spans="1:5" ht="18" customHeight="1">
      <c r="A9" s="55" t="s">
        <v>653</v>
      </c>
      <c r="B9" s="150">
        <v>7729</v>
      </c>
      <c r="C9" s="168">
        <v>9000</v>
      </c>
      <c r="D9" s="166">
        <f t="shared" si="1"/>
        <v>1.1644455945141674</v>
      </c>
      <c r="E9" s="101"/>
    </row>
    <row r="10" spans="1:5" ht="18" customHeight="1">
      <c r="A10" s="55" t="s">
        <v>112</v>
      </c>
      <c r="B10" s="150">
        <v>2441</v>
      </c>
      <c r="C10" s="168">
        <v>2800</v>
      </c>
      <c r="D10" s="166">
        <f t="shared" si="1"/>
        <v>1.1470708725931995</v>
      </c>
      <c r="E10" s="101"/>
    </row>
    <row r="11" spans="1:5" ht="18" customHeight="1">
      <c r="A11" s="55" t="s">
        <v>113</v>
      </c>
      <c r="B11" s="150">
        <v>468</v>
      </c>
      <c r="C11" s="168">
        <v>500</v>
      </c>
      <c r="D11" s="166">
        <f t="shared" si="1"/>
        <v>1.0683760683760684</v>
      </c>
      <c r="E11" s="101"/>
    </row>
    <row r="12" spans="1:5" ht="18" customHeight="1">
      <c r="A12" s="55" t="s">
        <v>114</v>
      </c>
      <c r="B12" s="150">
        <v>1079</v>
      </c>
      <c r="C12" s="168">
        <v>1200</v>
      </c>
      <c r="D12" s="166">
        <f aca="true" t="shared" si="2" ref="D12:D24">C12/B12</f>
        <v>1.1121408711770158</v>
      </c>
      <c r="E12" s="101"/>
    </row>
    <row r="13" spans="1:5" ht="18" customHeight="1">
      <c r="A13" s="55" t="s">
        <v>115</v>
      </c>
      <c r="B13" s="150">
        <v>5799</v>
      </c>
      <c r="C13" s="168">
        <v>6500</v>
      </c>
      <c r="D13" s="166">
        <f t="shared" si="2"/>
        <v>1.1208829108466978</v>
      </c>
      <c r="E13" s="101"/>
    </row>
    <row r="14" spans="1:5" ht="18" customHeight="1">
      <c r="A14" s="55" t="s">
        <v>116</v>
      </c>
      <c r="B14" s="150">
        <v>2</v>
      </c>
      <c r="C14" s="168"/>
      <c r="D14" s="166"/>
      <c r="E14" s="101"/>
    </row>
    <row r="15" spans="1:5" ht="18" customHeight="1">
      <c r="A15" s="55" t="s">
        <v>117</v>
      </c>
      <c r="B15" s="150">
        <v>473</v>
      </c>
      <c r="C15" s="168">
        <v>500</v>
      </c>
      <c r="D15" s="166">
        <f t="shared" si="2"/>
        <v>1.0570824524312896</v>
      </c>
      <c r="E15" s="101"/>
    </row>
    <row r="16" spans="1:5" ht="18" customHeight="1">
      <c r="A16" s="55" t="s">
        <v>118</v>
      </c>
      <c r="B16" s="150">
        <v>202</v>
      </c>
      <c r="C16" s="168">
        <v>200</v>
      </c>
      <c r="D16" s="166">
        <f t="shared" si="2"/>
        <v>0.9900990099009901</v>
      </c>
      <c r="E16" s="101"/>
    </row>
    <row r="17" spans="1:5" ht="18" customHeight="1">
      <c r="A17" s="55" t="s">
        <v>120</v>
      </c>
      <c r="B17" s="150">
        <v>315</v>
      </c>
      <c r="C17" s="168">
        <v>100</v>
      </c>
      <c r="D17" s="166">
        <f t="shared" si="2"/>
        <v>0.31746031746031744</v>
      </c>
      <c r="E17" s="101"/>
    </row>
    <row r="18" spans="1:5" ht="18" customHeight="1">
      <c r="A18" s="55" t="s">
        <v>122</v>
      </c>
      <c r="B18" s="150">
        <v>424</v>
      </c>
      <c r="C18" s="168">
        <v>500</v>
      </c>
      <c r="D18" s="166">
        <f t="shared" si="2"/>
        <v>1.179245283018868</v>
      </c>
      <c r="E18" s="101"/>
    </row>
    <row r="19" spans="1:6" s="243" customFormat="1" ht="18" customHeight="1">
      <c r="A19" s="249" t="s">
        <v>123</v>
      </c>
      <c r="B19" s="250">
        <f>SUM(B20:B25)</f>
        <v>13073</v>
      </c>
      <c r="C19" s="250">
        <f>SUM(C20:C25)</f>
        <v>10000</v>
      </c>
      <c r="D19" s="251">
        <f t="shared" si="2"/>
        <v>0.7649353629618297</v>
      </c>
      <c r="E19" s="252"/>
      <c r="F19" s="253"/>
    </row>
    <row r="20" spans="1:5" ht="18" customHeight="1">
      <c r="A20" s="55" t="s">
        <v>124</v>
      </c>
      <c r="B20" s="150">
        <v>3286</v>
      </c>
      <c r="C20" s="168">
        <v>2700</v>
      </c>
      <c r="D20" s="166">
        <f t="shared" si="2"/>
        <v>0.8216676810712112</v>
      </c>
      <c r="E20" s="101"/>
    </row>
    <row r="21" spans="1:5" ht="18" customHeight="1">
      <c r="A21" s="59" t="s">
        <v>125</v>
      </c>
      <c r="B21" s="150">
        <v>250</v>
      </c>
      <c r="C21" s="168">
        <v>200</v>
      </c>
      <c r="D21" s="166">
        <f t="shared" si="2"/>
        <v>0.8</v>
      </c>
      <c r="E21" s="101"/>
    </row>
    <row r="22" spans="1:5" ht="18" customHeight="1">
      <c r="A22" s="59" t="s">
        <v>127</v>
      </c>
      <c r="B22" s="150">
        <v>7382</v>
      </c>
      <c r="C22" s="168">
        <v>7000</v>
      </c>
      <c r="D22" s="166">
        <f t="shared" si="2"/>
        <v>0.9482525060959089</v>
      </c>
      <c r="E22" s="101"/>
    </row>
    <row r="23" spans="1:5" ht="18" customHeight="1">
      <c r="A23" s="59" t="s">
        <v>129</v>
      </c>
      <c r="B23" s="150">
        <v>1717</v>
      </c>
      <c r="C23" s="168"/>
      <c r="D23" s="166">
        <f t="shared" si="2"/>
        <v>0</v>
      </c>
      <c r="E23" s="254"/>
    </row>
    <row r="24" spans="1:5" ht="18" customHeight="1">
      <c r="A24" s="59" t="s">
        <v>131</v>
      </c>
      <c r="B24" s="150">
        <v>171</v>
      </c>
      <c r="C24" s="168">
        <v>100</v>
      </c>
      <c r="D24" s="166">
        <f t="shared" si="2"/>
        <v>0.5847953216374269</v>
      </c>
      <c r="E24" s="101"/>
    </row>
    <row r="25" spans="1:5" ht="18" customHeight="1">
      <c r="A25" s="59" t="s">
        <v>132</v>
      </c>
      <c r="B25" s="150">
        <v>267</v>
      </c>
      <c r="C25" s="168"/>
      <c r="D25" s="166"/>
      <c r="E25" s="101"/>
    </row>
  </sheetData>
  <sheetProtection/>
  <mergeCells count="2">
    <mergeCell ref="A1:E1"/>
    <mergeCell ref="D2:E2"/>
  </mergeCells>
  <printOptions horizontalCentered="1"/>
  <pageMargins left="0.7513888888888889" right="0.5506944444444445" top="0.7909722222222222" bottom="0.5902777777777778" header="0.5118055555555555" footer="0.5118055555555555"/>
  <pageSetup firstPageNumber="34" useFirstPageNumber="1" horizontalDpi="600" verticalDpi="600" orientation="landscape" paperSize="9"/>
  <headerFooter scaleWithDoc="0" alignWithMargins="0">
    <oddFooter xml:space="preserve">&amp;C- &amp;P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Legend User</dc:creator>
  <cp:keywords/>
  <dc:description/>
  <cp:lastModifiedBy>Lenovo</cp:lastModifiedBy>
  <cp:lastPrinted>2018-04-07T08:26:40Z</cp:lastPrinted>
  <dcterms:created xsi:type="dcterms:W3CDTF">2007-04-23T07:39:46Z</dcterms:created>
  <dcterms:modified xsi:type="dcterms:W3CDTF">2022-05-13T09:46:47Z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KSORubyTemplate">
    <vt:lpwstr>14</vt:lpwstr>
  </property>
  <property fmtid="{D5CDD505-2E9C-101B-9397-08002B2CF9AE}" pid="5" name="I">
    <vt:lpwstr>72FBD9D2A7B04BCFA51E057D3364A327</vt:lpwstr>
  </property>
</Properties>
</file>